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28" windowWidth="22716" windowHeight="8940"/>
  </bookViews>
  <sheets>
    <sheet name="Rekapitulace stavby" sheetId="1" r:id="rId1"/>
    <sheet name="AzmC - Architektonická a ..." sheetId="2" r:id="rId2"/>
    <sheet name="BzmB - ZTI" sheetId="3" r:id="rId3"/>
    <sheet name="Cz - Vytápění" sheetId="4" r:id="rId4"/>
    <sheet name="EzmB - Elektočást - přenos" sheetId="5" r:id="rId5"/>
    <sheet name="FzmB - VRN + VON" sheetId="6" r:id="rId6"/>
    <sheet name="Pokyny pro vyplnění" sheetId="7" r:id="rId7"/>
  </sheets>
  <definedNames>
    <definedName name="_xlnm._FilterDatabase" localSheetId="1" hidden="1">'AzmC - Architektonická a ...'!$C$108:$K$1553</definedName>
    <definedName name="_xlnm._FilterDatabase" localSheetId="2" hidden="1">'BzmB - ZTI'!$C$89:$K$392</definedName>
    <definedName name="_xlnm._FilterDatabase" localSheetId="3" hidden="1">'Cz - Vytápění'!$C$82:$K$119</definedName>
    <definedName name="_xlnm._FilterDatabase" localSheetId="4" hidden="1">'EzmB - Elektočást - přenos'!$C$76:$K$79</definedName>
    <definedName name="_xlnm._FilterDatabase" localSheetId="5" hidden="1">'FzmB - VRN + VON'!$C$77:$K$93</definedName>
    <definedName name="_xlnm.Print_Titles" localSheetId="1">'AzmC - Architektonická a ...'!$108:$108</definedName>
    <definedName name="_xlnm.Print_Titles" localSheetId="2">'BzmB - ZTI'!$89:$89</definedName>
    <definedName name="_xlnm.Print_Titles" localSheetId="3">'Cz - Vytápění'!$82:$82</definedName>
    <definedName name="_xlnm.Print_Titles" localSheetId="4">'EzmB - Elektočást - přenos'!$76:$76</definedName>
    <definedName name="_xlnm.Print_Titles" localSheetId="5">'FzmB - VRN + VON'!$77:$77</definedName>
    <definedName name="_xlnm.Print_Titles" localSheetId="0">'Rekapitulace stavby'!$49:$49</definedName>
    <definedName name="_xlnm.Print_Area" localSheetId="1">'AzmC - Architektonická a ...'!$C$4:$J$36,'AzmC - Architektonická a ...'!$C$42:$J$90,'AzmC - Architektonická a ...'!$C$96:$K$1553</definedName>
    <definedName name="_xlnm.Print_Area" localSheetId="2">'BzmB - ZTI'!$C$4:$J$36,'BzmB - ZTI'!$C$42:$J$71,'BzmB - ZTI'!$C$77:$K$392</definedName>
    <definedName name="_xlnm.Print_Area" localSheetId="3">'Cz - Vytápění'!$C$4:$J$36,'Cz - Vytápění'!$C$42:$J$64,'Cz - Vytápění'!$C$70:$K$119</definedName>
    <definedName name="_xlnm.Print_Area" localSheetId="4">'EzmB - Elektočást - přenos'!$C$4:$J$36,'EzmB - Elektočást - přenos'!$C$42:$J$58,'EzmB - Elektočást - přenos'!$C$64:$K$79</definedName>
    <definedName name="_xlnm.Print_Area" localSheetId="5">'FzmB - VRN + VON'!$C$4:$J$36,'FzmB - VRN + VON'!$C$42:$J$59,'FzmB - VRN + VON'!$C$65:$K$93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</definedNames>
  <calcPr calcId="145621"/>
</workbook>
</file>

<file path=xl/calcChain.xml><?xml version="1.0" encoding="utf-8"?>
<calcChain xmlns="http://schemas.openxmlformats.org/spreadsheetml/2006/main">
  <c r="AY56" i="1" l="1"/>
  <c r="AX56" i="1"/>
  <c r="BI93" i="6"/>
  <c r="BH93" i="6"/>
  <c r="BG93" i="6"/>
  <c r="BF93" i="6"/>
  <c r="T93" i="6"/>
  <c r="R93" i="6"/>
  <c r="P93" i="6"/>
  <c r="BK93" i="6"/>
  <c r="J93" i="6"/>
  <c r="BE93" i="6"/>
  <c r="BI92" i="6"/>
  <c r="BH92" i="6"/>
  <c r="BG92" i="6"/>
  <c r="BF92" i="6"/>
  <c r="T92" i="6"/>
  <c r="R92" i="6"/>
  <c r="P92" i="6"/>
  <c r="BK92" i="6"/>
  <c r="J92" i="6"/>
  <c r="BE92" i="6"/>
  <c r="BI91" i="6"/>
  <c r="BH91" i="6"/>
  <c r="BG91" i="6"/>
  <c r="BF91" i="6"/>
  <c r="T91" i="6"/>
  <c r="R91" i="6"/>
  <c r="P91" i="6"/>
  <c r="BK91" i="6"/>
  <c r="J91" i="6"/>
  <c r="BE91" i="6"/>
  <c r="BI90" i="6"/>
  <c r="BH90" i="6"/>
  <c r="BG90" i="6"/>
  <c r="BF90" i="6"/>
  <c r="T90" i="6"/>
  <c r="R90" i="6"/>
  <c r="P90" i="6"/>
  <c r="BK90" i="6"/>
  <c r="J90" i="6"/>
  <c r="BE90" i="6"/>
  <c r="BI89" i="6"/>
  <c r="BH89" i="6"/>
  <c r="BG89" i="6"/>
  <c r="BF89" i="6"/>
  <c r="T89" i="6"/>
  <c r="R89" i="6"/>
  <c r="P89" i="6"/>
  <c r="BK89" i="6"/>
  <c r="J89" i="6"/>
  <c r="BE89" i="6"/>
  <c r="BI88" i="6"/>
  <c r="BH88" i="6"/>
  <c r="BG88" i="6"/>
  <c r="BF88" i="6"/>
  <c r="T88" i="6"/>
  <c r="R88" i="6"/>
  <c r="P88" i="6"/>
  <c r="BK88" i="6"/>
  <c r="J88" i="6"/>
  <c r="BE88" i="6"/>
  <c r="BI87" i="6"/>
  <c r="BH87" i="6"/>
  <c r="BG87" i="6"/>
  <c r="BF87" i="6"/>
  <c r="T87" i="6"/>
  <c r="R87" i="6"/>
  <c r="P87" i="6"/>
  <c r="BK87" i="6"/>
  <c r="J87" i="6"/>
  <c r="BE87" i="6"/>
  <c r="BI86" i="6"/>
  <c r="BH86" i="6"/>
  <c r="BG86" i="6"/>
  <c r="BF86" i="6"/>
  <c r="T86" i="6"/>
  <c r="R86" i="6"/>
  <c r="P86" i="6"/>
  <c r="BK86" i="6"/>
  <c r="J86" i="6"/>
  <c r="BE86" i="6"/>
  <c r="BI85" i="6"/>
  <c r="BH85" i="6"/>
  <c r="BG85" i="6"/>
  <c r="BF85" i="6"/>
  <c r="T85" i="6"/>
  <c r="R85" i="6"/>
  <c r="P85" i="6"/>
  <c r="BK85" i="6"/>
  <c r="J85" i="6"/>
  <c r="BE85" i="6"/>
  <c r="BI84" i="6"/>
  <c r="BH84" i="6"/>
  <c r="BG84" i="6"/>
  <c r="BF84" i="6"/>
  <c r="T84" i="6"/>
  <c r="R84" i="6"/>
  <c r="P84" i="6"/>
  <c r="BK84" i="6"/>
  <c r="J84" i="6"/>
  <c r="BE84" i="6"/>
  <c r="BI83" i="6"/>
  <c r="BH83" i="6"/>
  <c r="BG83" i="6"/>
  <c r="BF83" i="6"/>
  <c r="T83" i="6"/>
  <c r="T82" i="6"/>
  <c r="R83" i="6"/>
  <c r="R82" i="6"/>
  <c r="P83" i="6"/>
  <c r="P82" i="6"/>
  <c r="BK83" i="6"/>
  <c r="BK82" i="6"/>
  <c r="J82" i="6" s="1"/>
  <c r="J58" i="6" s="1"/>
  <c r="J83" i="6"/>
  <c r="BE83" i="6"/>
  <c r="BI81" i="6"/>
  <c r="BH81" i="6"/>
  <c r="BG81" i="6"/>
  <c r="BF81" i="6"/>
  <c r="T81" i="6"/>
  <c r="R81" i="6"/>
  <c r="P81" i="6"/>
  <c r="BK81" i="6"/>
  <c r="J81" i="6"/>
  <c r="BE81" i="6" s="1"/>
  <c r="BI80" i="6"/>
  <c r="F34" i="6"/>
  <c r="BD56" i="1"/>
  <c r="BH80" i="6"/>
  <c r="F33" i="6"/>
  <c r="BC56" i="1" s="1"/>
  <c r="BG80" i="6"/>
  <c r="F32" i="6" s="1"/>
  <c r="BB56" i="1" s="1"/>
  <c r="BF80" i="6"/>
  <c r="J31" i="6"/>
  <c r="AW56" i="1" s="1"/>
  <c r="F31" i="6"/>
  <c r="BA56" i="1" s="1"/>
  <c r="T80" i="6"/>
  <c r="T79" i="6" s="1"/>
  <c r="T78" i="6" s="1"/>
  <c r="R80" i="6"/>
  <c r="R79" i="6"/>
  <c r="R78" i="6" s="1"/>
  <c r="P80" i="6"/>
  <c r="P79" i="6" s="1"/>
  <c r="P78" i="6" s="1"/>
  <c r="AU56" i="1" s="1"/>
  <c r="BK80" i="6"/>
  <c r="BK79" i="6" s="1"/>
  <c r="J80" i="6"/>
  <c r="BE80" i="6" s="1"/>
  <c r="J74" i="6"/>
  <c r="F74" i="6"/>
  <c r="F72" i="6"/>
  <c r="E70" i="6"/>
  <c r="J51" i="6"/>
  <c r="F51" i="6"/>
  <c r="F49" i="6"/>
  <c r="E47" i="6"/>
  <c r="J18" i="6"/>
  <c r="E18" i="6"/>
  <c r="F75" i="6"/>
  <c r="F52" i="6"/>
  <c r="J17" i="6"/>
  <c r="J12" i="6"/>
  <c r="J72" i="6"/>
  <c r="J49" i="6"/>
  <c r="E7" i="6"/>
  <c r="E68" i="6" s="1"/>
  <c r="E45" i="6"/>
  <c r="AY55" i="1"/>
  <c r="AX55" i="1"/>
  <c r="BI79" i="5"/>
  <c r="F34" i="5"/>
  <c r="BD55" i="1" s="1"/>
  <c r="BH79" i="5"/>
  <c r="F33" i="5" s="1"/>
  <c r="BC55" i="1" s="1"/>
  <c r="BG79" i="5"/>
  <c r="F32" i="5"/>
  <c r="BB55" i="1" s="1"/>
  <c r="BF79" i="5"/>
  <c r="J31" i="5" s="1"/>
  <c r="AW55" i="1" s="1"/>
  <c r="T79" i="5"/>
  <c r="T78" i="5"/>
  <c r="T77" i="5" s="1"/>
  <c r="R79" i="5"/>
  <c r="R78" i="5" s="1"/>
  <c r="R77" i="5" s="1"/>
  <c r="P79" i="5"/>
  <c r="P78" i="5"/>
  <c r="P77" i="5" s="1"/>
  <c r="AU55" i="1" s="1"/>
  <c r="BK79" i="5"/>
  <c r="BK78" i="5"/>
  <c r="J78" i="5" s="1"/>
  <c r="J57" i="5" s="1"/>
  <c r="BK77" i="5"/>
  <c r="J77" i="5" s="1"/>
  <c r="J79" i="5"/>
  <c r="BE79" i="5"/>
  <c r="J30" i="5" s="1"/>
  <c r="AV55" i="1" s="1"/>
  <c r="J73" i="5"/>
  <c r="F73" i="5"/>
  <c r="F71" i="5"/>
  <c r="E69" i="5"/>
  <c r="J51" i="5"/>
  <c r="F51" i="5"/>
  <c r="F49" i="5"/>
  <c r="E47" i="5"/>
  <c r="J18" i="5"/>
  <c r="E18" i="5"/>
  <c r="F74" i="5" s="1"/>
  <c r="F52" i="5"/>
  <c r="J17" i="5"/>
  <c r="J12" i="5"/>
  <c r="J71" i="5" s="1"/>
  <c r="J49" i="5"/>
  <c r="E7" i="5"/>
  <c r="E67" i="5"/>
  <c r="E45" i="5"/>
  <c r="AY54" i="1"/>
  <c r="AX54" i="1"/>
  <c r="BI119" i="4"/>
  <c r="BH119" i="4"/>
  <c r="BG119" i="4"/>
  <c r="BF119" i="4"/>
  <c r="T119" i="4"/>
  <c r="R119" i="4"/>
  <c r="P119" i="4"/>
  <c r="BK119" i="4"/>
  <c r="J119" i="4"/>
  <c r="BE119" i="4" s="1"/>
  <c r="BI118" i="4"/>
  <c r="BH118" i="4"/>
  <c r="BG118" i="4"/>
  <c r="BF118" i="4"/>
  <c r="T118" i="4"/>
  <c r="R118" i="4"/>
  <c r="P118" i="4"/>
  <c r="BK118" i="4"/>
  <c r="J118" i="4"/>
  <c r="BE118" i="4" s="1"/>
  <c r="BI117" i="4"/>
  <c r="BH117" i="4"/>
  <c r="BG117" i="4"/>
  <c r="BF117" i="4"/>
  <c r="T117" i="4"/>
  <c r="R117" i="4"/>
  <c r="P117" i="4"/>
  <c r="BK117" i="4"/>
  <c r="J117" i="4"/>
  <c r="BE117" i="4"/>
  <c r="BI116" i="4"/>
  <c r="BH116" i="4"/>
  <c r="BG116" i="4"/>
  <c r="BF116" i="4"/>
  <c r="T116" i="4"/>
  <c r="R116" i="4"/>
  <c r="P116" i="4"/>
  <c r="BK116" i="4"/>
  <c r="J116" i="4"/>
  <c r="BE116" i="4"/>
  <c r="BI115" i="4"/>
  <c r="BH115" i="4"/>
  <c r="BG115" i="4"/>
  <c r="BF115" i="4"/>
  <c r="T115" i="4"/>
  <c r="R115" i="4"/>
  <c r="P115" i="4"/>
  <c r="BK115" i="4"/>
  <c r="J115" i="4"/>
  <c r="BE115" i="4"/>
  <c r="BI114" i="4"/>
  <c r="BH114" i="4"/>
  <c r="BG114" i="4"/>
  <c r="BF114" i="4"/>
  <c r="T114" i="4"/>
  <c r="R114" i="4"/>
  <c r="P114" i="4"/>
  <c r="BK114" i="4"/>
  <c r="J114" i="4"/>
  <c r="BE114" i="4"/>
  <c r="BI113" i="4"/>
  <c r="BH113" i="4"/>
  <c r="BG113" i="4"/>
  <c r="BF113" i="4"/>
  <c r="T113" i="4"/>
  <c r="R113" i="4"/>
  <c r="P113" i="4"/>
  <c r="BK113" i="4"/>
  <c r="J113" i="4"/>
  <c r="BE113" i="4"/>
  <c r="BI112" i="4"/>
  <c r="BH112" i="4"/>
  <c r="BG112" i="4"/>
  <c r="BF112" i="4"/>
  <c r="T112" i="4"/>
  <c r="R112" i="4"/>
  <c r="P112" i="4"/>
  <c r="BK112" i="4"/>
  <c r="J112" i="4"/>
  <c r="BE112" i="4"/>
  <c r="BI111" i="4"/>
  <c r="BH111" i="4"/>
  <c r="BG111" i="4"/>
  <c r="BF111" i="4"/>
  <c r="T111" i="4"/>
  <c r="R111" i="4"/>
  <c r="P111" i="4"/>
  <c r="BK111" i="4"/>
  <c r="J111" i="4"/>
  <c r="BE111" i="4" s="1"/>
  <c r="BI109" i="4"/>
  <c r="BH109" i="4"/>
  <c r="BG109" i="4"/>
  <c r="BF109" i="4"/>
  <c r="T109" i="4"/>
  <c r="R109" i="4"/>
  <c r="P109" i="4"/>
  <c r="BK109" i="4"/>
  <c r="J109" i="4"/>
  <c r="BE109" i="4" s="1"/>
  <c r="BI108" i="4"/>
  <c r="BH108" i="4"/>
  <c r="BG108" i="4"/>
  <c r="BF108" i="4"/>
  <c r="T108" i="4"/>
  <c r="T107" i="4" s="1"/>
  <c r="R108" i="4"/>
  <c r="R107" i="4" s="1"/>
  <c r="P108" i="4"/>
  <c r="P107" i="4" s="1"/>
  <c r="BK108" i="4"/>
  <c r="BK107" i="4" s="1"/>
  <c r="J107" i="4" s="1"/>
  <c r="J63" i="4" s="1"/>
  <c r="J108" i="4"/>
  <c r="BE108" i="4"/>
  <c r="BI106" i="4"/>
  <c r="BH106" i="4"/>
  <c r="BG106" i="4"/>
  <c r="BF106" i="4"/>
  <c r="T106" i="4"/>
  <c r="R106" i="4"/>
  <c r="P106" i="4"/>
  <c r="BK106" i="4"/>
  <c r="J106" i="4"/>
  <c r="BE106" i="4" s="1"/>
  <c r="BI105" i="4"/>
  <c r="BH105" i="4"/>
  <c r="BG105" i="4"/>
  <c r="BF105" i="4"/>
  <c r="T105" i="4"/>
  <c r="R105" i="4"/>
  <c r="P105" i="4"/>
  <c r="BK105" i="4"/>
  <c r="J105" i="4"/>
  <c r="BE105" i="4" s="1"/>
  <c r="BI104" i="4"/>
  <c r="BH104" i="4"/>
  <c r="BG104" i="4"/>
  <c r="BF104" i="4"/>
  <c r="T104" i="4"/>
  <c r="T103" i="4" s="1"/>
  <c r="R104" i="4"/>
  <c r="R103" i="4" s="1"/>
  <c r="P104" i="4"/>
  <c r="P103" i="4" s="1"/>
  <c r="BK104" i="4"/>
  <c r="BK103" i="4" s="1"/>
  <c r="J104" i="4"/>
  <c r="BE104" i="4"/>
  <c r="BI102" i="4"/>
  <c r="BH102" i="4"/>
  <c r="BG102" i="4"/>
  <c r="BF102" i="4"/>
  <c r="T102" i="4"/>
  <c r="R102" i="4"/>
  <c r="P102" i="4"/>
  <c r="BK102" i="4"/>
  <c r="J102" i="4"/>
  <c r="BE102" i="4" s="1"/>
  <c r="BI101" i="4"/>
  <c r="BH101" i="4"/>
  <c r="BG101" i="4"/>
  <c r="BF101" i="4"/>
  <c r="T101" i="4"/>
  <c r="R101" i="4"/>
  <c r="P101" i="4"/>
  <c r="BK101" i="4"/>
  <c r="J101" i="4"/>
  <c r="BE101" i="4" s="1"/>
  <c r="BI100" i="4"/>
  <c r="BH100" i="4"/>
  <c r="BG100" i="4"/>
  <c r="BF100" i="4"/>
  <c r="T100" i="4"/>
  <c r="R100" i="4"/>
  <c r="P100" i="4"/>
  <c r="BK100" i="4"/>
  <c r="J100" i="4"/>
  <c r="BE100" i="4" s="1"/>
  <c r="BI97" i="4"/>
  <c r="BH97" i="4"/>
  <c r="BG97" i="4"/>
  <c r="BF97" i="4"/>
  <c r="T97" i="4"/>
  <c r="R97" i="4"/>
  <c r="P97" i="4"/>
  <c r="BK97" i="4"/>
  <c r="J97" i="4"/>
  <c r="BE97" i="4" s="1"/>
  <c r="BI96" i="4"/>
  <c r="BH96" i="4"/>
  <c r="BG96" i="4"/>
  <c r="BF96" i="4"/>
  <c r="T96" i="4"/>
  <c r="R96" i="4"/>
  <c r="P96" i="4"/>
  <c r="BK96" i="4"/>
  <c r="J96" i="4"/>
  <c r="BE96" i="4" s="1"/>
  <c r="BI95" i="4"/>
  <c r="BH95" i="4"/>
  <c r="BG95" i="4"/>
  <c r="BF95" i="4"/>
  <c r="T95" i="4"/>
  <c r="R95" i="4"/>
  <c r="P95" i="4"/>
  <c r="BK95" i="4"/>
  <c r="J95" i="4"/>
  <c r="BE95" i="4" s="1"/>
  <c r="BI94" i="4"/>
  <c r="BH94" i="4"/>
  <c r="BG94" i="4"/>
  <c r="BF94" i="4"/>
  <c r="T94" i="4"/>
  <c r="T93" i="4" s="1"/>
  <c r="T92" i="4" s="1"/>
  <c r="R94" i="4"/>
  <c r="R93" i="4"/>
  <c r="R92" i="4" s="1"/>
  <c r="P94" i="4"/>
  <c r="P93" i="4" s="1"/>
  <c r="P92" i="4" s="1"/>
  <c r="BK94" i="4"/>
  <c r="BK93" i="4"/>
  <c r="J93" i="4" s="1"/>
  <c r="J61" i="4" s="1"/>
  <c r="J94" i="4"/>
  <c r="BE94" i="4" s="1"/>
  <c r="BI91" i="4"/>
  <c r="BH91" i="4"/>
  <c r="BG91" i="4"/>
  <c r="BF91" i="4"/>
  <c r="T91" i="4"/>
  <c r="R91" i="4"/>
  <c r="P91" i="4"/>
  <c r="BK91" i="4"/>
  <c r="J91" i="4"/>
  <c r="BE91" i="4" s="1"/>
  <c r="BI89" i="4"/>
  <c r="BH89" i="4"/>
  <c r="BG89" i="4"/>
  <c r="BF89" i="4"/>
  <c r="T89" i="4"/>
  <c r="R89" i="4"/>
  <c r="P89" i="4"/>
  <c r="BK89" i="4"/>
  <c r="J89" i="4"/>
  <c r="BE89" i="4" s="1"/>
  <c r="BI88" i="4"/>
  <c r="BH88" i="4"/>
  <c r="BG88" i="4"/>
  <c r="BF88" i="4"/>
  <c r="T88" i="4"/>
  <c r="T87" i="4" s="1"/>
  <c r="R88" i="4"/>
  <c r="R87" i="4" s="1"/>
  <c r="P88" i="4"/>
  <c r="P87" i="4" s="1"/>
  <c r="BK88" i="4"/>
  <c r="BK87" i="4" s="1"/>
  <c r="J87" i="4" s="1"/>
  <c r="J59" i="4" s="1"/>
  <c r="J88" i="4"/>
  <c r="BE88" i="4"/>
  <c r="BI86" i="4"/>
  <c r="F34" i="4" s="1"/>
  <c r="BD54" i="1" s="1"/>
  <c r="BH86" i="4"/>
  <c r="F33" i="4"/>
  <c r="BC54" i="1" s="1"/>
  <c r="BG86" i="4"/>
  <c r="F32" i="4" s="1"/>
  <c r="BB54" i="1" s="1"/>
  <c r="BF86" i="4"/>
  <c r="J31" i="4"/>
  <c r="AW54" i="1" s="1"/>
  <c r="F31" i="4"/>
  <c r="BA54" i="1" s="1"/>
  <c r="T86" i="4"/>
  <c r="T85" i="4" s="1"/>
  <c r="T84" i="4"/>
  <c r="T83" i="4" s="1"/>
  <c r="R86" i="4"/>
  <c r="R85" i="4" s="1"/>
  <c r="R84" i="4"/>
  <c r="R83" i="4" s="1"/>
  <c r="P86" i="4"/>
  <c r="P85" i="4" s="1"/>
  <c r="P84" i="4"/>
  <c r="P83" i="4" s="1"/>
  <c r="AU54" i="1" s="1"/>
  <c r="BK86" i="4"/>
  <c r="BK85" i="4"/>
  <c r="J85" i="4" s="1"/>
  <c r="J86" i="4"/>
  <c r="BE86" i="4"/>
  <c r="J30" i="4" s="1"/>
  <c r="AV54" i="1" s="1"/>
  <c r="J58" i="4"/>
  <c r="J79" i="4"/>
  <c r="F79" i="4"/>
  <c r="F77" i="4"/>
  <c r="E75" i="4"/>
  <c r="J51" i="4"/>
  <c r="F51" i="4"/>
  <c r="F49" i="4"/>
  <c r="E47" i="4"/>
  <c r="J18" i="4"/>
  <c r="E18" i="4"/>
  <c r="F80" i="4"/>
  <c r="F52" i="4"/>
  <c r="J17" i="4"/>
  <c r="J12" i="4"/>
  <c r="J77" i="4"/>
  <c r="J49" i="4"/>
  <c r="E7" i="4"/>
  <c r="E73" i="4" s="1"/>
  <c r="E45" i="4"/>
  <c r="AY53" i="1"/>
  <c r="AX53" i="1"/>
  <c r="BI392" i="3"/>
  <c r="BH392" i="3"/>
  <c r="BG392" i="3"/>
  <c r="BF392" i="3"/>
  <c r="T392" i="3"/>
  <c r="R392" i="3"/>
  <c r="P392" i="3"/>
  <c r="BK392" i="3"/>
  <c r="J392" i="3"/>
  <c r="BE392" i="3" s="1"/>
  <c r="BI391" i="3"/>
  <c r="BH391" i="3"/>
  <c r="BG391" i="3"/>
  <c r="BF391" i="3"/>
  <c r="T391" i="3"/>
  <c r="R391" i="3"/>
  <c r="P391" i="3"/>
  <c r="BK391" i="3"/>
  <c r="J391" i="3"/>
  <c r="BE391" i="3" s="1"/>
  <c r="BI390" i="3"/>
  <c r="BH390" i="3"/>
  <c r="BG390" i="3"/>
  <c r="BF390" i="3"/>
  <c r="T390" i="3"/>
  <c r="R390" i="3"/>
  <c r="P390" i="3"/>
  <c r="BK390" i="3"/>
  <c r="J390" i="3"/>
  <c r="BE390" i="3" s="1"/>
  <c r="BI384" i="3"/>
  <c r="BH384" i="3"/>
  <c r="BG384" i="3"/>
  <c r="BF384" i="3"/>
  <c r="T384" i="3"/>
  <c r="R384" i="3"/>
  <c r="P384" i="3"/>
  <c r="BK384" i="3"/>
  <c r="J384" i="3"/>
  <c r="BE384" i="3" s="1"/>
  <c r="BI383" i="3"/>
  <c r="BH383" i="3"/>
  <c r="BG383" i="3"/>
  <c r="BF383" i="3"/>
  <c r="T383" i="3"/>
  <c r="R383" i="3"/>
  <c r="P383" i="3"/>
  <c r="BK383" i="3"/>
  <c r="J383" i="3"/>
  <c r="BE383" i="3" s="1"/>
  <c r="BI382" i="3"/>
  <c r="BH382" i="3"/>
  <c r="BG382" i="3"/>
  <c r="BF382" i="3"/>
  <c r="T382" i="3"/>
  <c r="R382" i="3"/>
  <c r="P382" i="3"/>
  <c r="BK382" i="3"/>
  <c r="J382" i="3"/>
  <c r="BE382" i="3" s="1"/>
  <c r="BI381" i="3"/>
  <c r="BH381" i="3"/>
  <c r="BG381" i="3"/>
  <c r="BF381" i="3"/>
  <c r="T381" i="3"/>
  <c r="T380" i="3" s="1"/>
  <c r="R381" i="3"/>
  <c r="R380" i="3" s="1"/>
  <c r="P381" i="3"/>
  <c r="P380" i="3" s="1"/>
  <c r="BK381" i="3"/>
  <c r="BK380" i="3" s="1"/>
  <c r="J380" i="3" s="1"/>
  <c r="J70" i="3" s="1"/>
  <c r="J381" i="3"/>
  <c r="BE381" i="3"/>
  <c r="BI379" i="3"/>
  <c r="BH379" i="3"/>
  <c r="BG379" i="3"/>
  <c r="BF379" i="3"/>
  <c r="T379" i="3"/>
  <c r="R379" i="3"/>
  <c r="P379" i="3"/>
  <c r="BK379" i="3"/>
  <c r="J379" i="3"/>
  <c r="BE379" i="3" s="1"/>
  <c r="BI373" i="3"/>
  <c r="BH373" i="3"/>
  <c r="BG373" i="3"/>
  <c r="BF373" i="3"/>
  <c r="T373" i="3"/>
  <c r="R373" i="3"/>
  <c r="P373" i="3"/>
  <c r="BK373" i="3"/>
  <c r="J373" i="3"/>
  <c r="BE373" i="3" s="1"/>
  <c r="BI372" i="3"/>
  <c r="BH372" i="3"/>
  <c r="BG372" i="3"/>
  <c r="BF372" i="3"/>
  <c r="T372" i="3"/>
  <c r="R372" i="3"/>
  <c r="P372" i="3"/>
  <c r="BK372" i="3"/>
  <c r="J372" i="3"/>
  <c r="BE372" i="3" s="1"/>
  <c r="BI369" i="3"/>
  <c r="BH369" i="3"/>
  <c r="BG369" i="3"/>
  <c r="BF369" i="3"/>
  <c r="T369" i="3"/>
  <c r="R369" i="3"/>
  <c r="P369" i="3"/>
  <c r="BK369" i="3"/>
  <c r="J369" i="3"/>
  <c r="BE369" i="3" s="1"/>
  <c r="BI366" i="3"/>
  <c r="BH366" i="3"/>
  <c r="BG366" i="3"/>
  <c r="BF366" i="3"/>
  <c r="T366" i="3"/>
  <c r="R366" i="3"/>
  <c r="P366" i="3"/>
  <c r="BK366" i="3"/>
  <c r="J366" i="3"/>
  <c r="BE366" i="3" s="1"/>
  <c r="BI365" i="3"/>
  <c r="BH365" i="3"/>
  <c r="BG365" i="3"/>
  <c r="BF365" i="3"/>
  <c r="T365" i="3"/>
  <c r="R365" i="3"/>
  <c r="P365" i="3"/>
  <c r="BK365" i="3"/>
  <c r="J365" i="3"/>
  <c r="BE365" i="3" s="1"/>
  <c r="BI364" i="3"/>
  <c r="BH364" i="3"/>
  <c r="BG364" i="3"/>
  <c r="BF364" i="3"/>
  <c r="T364" i="3"/>
  <c r="R364" i="3"/>
  <c r="P364" i="3"/>
  <c r="BK364" i="3"/>
  <c r="J364" i="3"/>
  <c r="BE364" i="3" s="1"/>
  <c r="BI355" i="3"/>
  <c r="BH355" i="3"/>
  <c r="BG355" i="3"/>
  <c r="BF355" i="3"/>
  <c r="T355" i="3"/>
  <c r="R355" i="3"/>
  <c r="P355" i="3"/>
  <c r="BK355" i="3"/>
  <c r="J355" i="3"/>
  <c r="BE355" i="3"/>
  <c r="BI349" i="3"/>
  <c r="BH349" i="3"/>
  <c r="BG349" i="3"/>
  <c r="BF349" i="3"/>
  <c r="T349" i="3"/>
  <c r="R349" i="3"/>
  <c r="P349" i="3"/>
  <c r="BK349" i="3"/>
  <c r="J349" i="3"/>
  <c r="BE349" i="3"/>
  <c r="BI346" i="3"/>
  <c r="BH346" i="3"/>
  <c r="BG346" i="3"/>
  <c r="BF346" i="3"/>
  <c r="T346" i="3"/>
  <c r="T345" i="3"/>
  <c r="R346" i="3"/>
  <c r="R345" i="3"/>
  <c r="P346" i="3"/>
  <c r="P345" i="3"/>
  <c r="BK346" i="3"/>
  <c r="BK345" i="3"/>
  <c r="J345" i="3" s="1"/>
  <c r="J69" i="3" s="1"/>
  <c r="J346" i="3"/>
  <c r="BE346" i="3" s="1"/>
  <c r="BI344" i="3"/>
  <c r="BH344" i="3"/>
  <c r="BG344" i="3"/>
  <c r="BF344" i="3"/>
  <c r="T344" i="3"/>
  <c r="R344" i="3"/>
  <c r="P344" i="3"/>
  <c r="BK344" i="3"/>
  <c r="J344" i="3"/>
  <c r="BE344" i="3"/>
  <c r="BI343" i="3"/>
  <c r="BH343" i="3"/>
  <c r="BG343" i="3"/>
  <c r="BF343" i="3"/>
  <c r="T343" i="3"/>
  <c r="R343" i="3"/>
  <c r="P343" i="3"/>
  <c r="BK343" i="3"/>
  <c r="J343" i="3"/>
  <c r="BE343" i="3"/>
  <c r="BI342" i="3"/>
  <c r="BH342" i="3"/>
  <c r="BG342" i="3"/>
  <c r="BF342" i="3"/>
  <c r="T342" i="3"/>
  <c r="R342" i="3"/>
  <c r="P342" i="3"/>
  <c r="BK342" i="3"/>
  <c r="J342" i="3"/>
  <c r="BE342" i="3"/>
  <c r="BI339" i="3"/>
  <c r="BH339" i="3"/>
  <c r="BG339" i="3"/>
  <c r="BF339" i="3"/>
  <c r="T339" i="3"/>
  <c r="R339" i="3"/>
  <c r="P339" i="3"/>
  <c r="BK339" i="3"/>
  <c r="J339" i="3"/>
  <c r="BE339" i="3"/>
  <c r="BI338" i="3"/>
  <c r="BH338" i="3"/>
  <c r="BG338" i="3"/>
  <c r="BF338" i="3"/>
  <c r="T338" i="3"/>
  <c r="R338" i="3"/>
  <c r="P338" i="3"/>
  <c r="BK338" i="3"/>
  <c r="J338" i="3"/>
  <c r="BE338" i="3"/>
  <c r="BI337" i="3"/>
  <c r="BH337" i="3"/>
  <c r="BG337" i="3"/>
  <c r="BF337" i="3"/>
  <c r="T337" i="3"/>
  <c r="R337" i="3"/>
  <c r="P337" i="3"/>
  <c r="BK337" i="3"/>
  <c r="J337" i="3"/>
  <c r="BE337" i="3"/>
  <c r="BI336" i="3"/>
  <c r="BH336" i="3"/>
  <c r="BG336" i="3"/>
  <c r="BF336" i="3"/>
  <c r="T336" i="3"/>
  <c r="R336" i="3"/>
  <c r="P336" i="3"/>
  <c r="BK336" i="3"/>
  <c r="J336" i="3"/>
  <c r="BE336" i="3"/>
  <c r="BI335" i="3"/>
  <c r="BH335" i="3"/>
  <c r="BG335" i="3"/>
  <c r="BF335" i="3"/>
  <c r="T335" i="3"/>
  <c r="T334" i="3"/>
  <c r="R335" i="3"/>
  <c r="R334" i="3"/>
  <c r="P335" i="3"/>
  <c r="P334" i="3"/>
  <c r="BK335" i="3"/>
  <c r="BK334" i="3"/>
  <c r="J334" i="3" s="1"/>
  <c r="J68" i="3" s="1"/>
  <c r="J335" i="3"/>
  <c r="BE335" i="3" s="1"/>
  <c r="BI333" i="3"/>
  <c r="BH333" i="3"/>
  <c r="BG333" i="3"/>
  <c r="BF333" i="3"/>
  <c r="T333" i="3"/>
  <c r="R333" i="3"/>
  <c r="P333" i="3"/>
  <c r="BK333" i="3"/>
  <c r="J333" i="3"/>
  <c r="BE333" i="3"/>
  <c r="BI332" i="3"/>
  <c r="BH332" i="3"/>
  <c r="BG332" i="3"/>
  <c r="BF332" i="3"/>
  <c r="T332" i="3"/>
  <c r="R332" i="3"/>
  <c r="P332" i="3"/>
  <c r="BK332" i="3"/>
  <c r="J332" i="3"/>
  <c r="BE332" i="3"/>
  <c r="BI331" i="3"/>
  <c r="BH331" i="3"/>
  <c r="BG331" i="3"/>
  <c r="BF331" i="3"/>
  <c r="T331" i="3"/>
  <c r="R331" i="3"/>
  <c r="P331" i="3"/>
  <c r="BK331" i="3"/>
  <c r="J331" i="3"/>
  <c r="BE331" i="3"/>
  <c r="BI330" i="3"/>
  <c r="BH330" i="3"/>
  <c r="BG330" i="3"/>
  <c r="BF330" i="3"/>
  <c r="T330" i="3"/>
  <c r="R330" i="3"/>
  <c r="P330" i="3"/>
  <c r="BK330" i="3"/>
  <c r="J330" i="3"/>
  <c r="BE330" i="3"/>
  <c r="BI329" i="3"/>
  <c r="BH329" i="3"/>
  <c r="BG329" i="3"/>
  <c r="BF329" i="3"/>
  <c r="T329" i="3"/>
  <c r="R329" i="3"/>
  <c r="P329" i="3"/>
  <c r="BK329" i="3"/>
  <c r="J329" i="3"/>
  <c r="BE329" i="3"/>
  <c r="BI328" i="3"/>
  <c r="BH328" i="3"/>
  <c r="BG328" i="3"/>
  <c r="BF328" i="3"/>
  <c r="T328" i="3"/>
  <c r="R328" i="3"/>
  <c r="P328" i="3"/>
  <c r="BK328" i="3"/>
  <c r="J328" i="3"/>
  <c r="BE328" i="3"/>
  <c r="BI325" i="3"/>
  <c r="BH325" i="3"/>
  <c r="BG325" i="3"/>
  <c r="BF325" i="3"/>
  <c r="T325" i="3"/>
  <c r="R325" i="3"/>
  <c r="P325" i="3"/>
  <c r="BK325" i="3"/>
  <c r="J325" i="3"/>
  <c r="BE325" i="3"/>
  <c r="BI324" i="3"/>
  <c r="BH324" i="3"/>
  <c r="BG324" i="3"/>
  <c r="BF324" i="3"/>
  <c r="T324" i="3"/>
  <c r="T323" i="3"/>
  <c r="T322" i="3" s="1"/>
  <c r="R324" i="3"/>
  <c r="R323" i="3" s="1"/>
  <c r="R322" i="3" s="1"/>
  <c r="P324" i="3"/>
  <c r="P323" i="3"/>
  <c r="P322" i="3" s="1"/>
  <c r="BK324" i="3"/>
  <c r="BK323" i="3" s="1"/>
  <c r="J324" i="3"/>
  <c r="BE324" i="3"/>
  <c r="BI321" i="3"/>
  <c r="BH321" i="3"/>
  <c r="BG321" i="3"/>
  <c r="BF321" i="3"/>
  <c r="T321" i="3"/>
  <c r="T320" i="3"/>
  <c r="R321" i="3"/>
  <c r="R320" i="3"/>
  <c r="P321" i="3"/>
  <c r="P320" i="3"/>
  <c r="BK321" i="3"/>
  <c r="BK320" i="3"/>
  <c r="J320" i="3" s="1"/>
  <c r="J65" i="3" s="1"/>
  <c r="J321" i="3"/>
  <c r="BE321" i="3" s="1"/>
  <c r="BI319" i="3"/>
  <c r="BH319" i="3"/>
  <c r="BG319" i="3"/>
  <c r="BF319" i="3"/>
  <c r="T319" i="3"/>
  <c r="R319" i="3"/>
  <c r="P319" i="3"/>
  <c r="BK319" i="3"/>
  <c r="J319" i="3"/>
  <c r="BE319" i="3"/>
  <c r="BI316" i="3"/>
  <c r="BH316" i="3"/>
  <c r="BG316" i="3"/>
  <c r="BF316" i="3"/>
  <c r="T316" i="3"/>
  <c r="R316" i="3"/>
  <c r="P316" i="3"/>
  <c r="BK316" i="3"/>
  <c r="J316" i="3"/>
  <c r="BE316" i="3"/>
  <c r="BI313" i="3"/>
  <c r="BH313" i="3"/>
  <c r="BG313" i="3"/>
  <c r="BF313" i="3"/>
  <c r="T313" i="3"/>
  <c r="R313" i="3"/>
  <c r="P313" i="3"/>
  <c r="BK313" i="3"/>
  <c r="J313" i="3"/>
  <c r="BE313" i="3"/>
  <c r="BI312" i="3"/>
  <c r="BH312" i="3"/>
  <c r="BG312" i="3"/>
  <c r="BF312" i="3"/>
  <c r="T312" i="3"/>
  <c r="T311" i="3"/>
  <c r="R312" i="3"/>
  <c r="R311" i="3"/>
  <c r="P312" i="3"/>
  <c r="P311" i="3"/>
  <c r="BK312" i="3"/>
  <c r="BK311" i="3"/>
  <c r="J311" i="3" s="1"/>
  <c r="J64" i="3" s="1"/>
  <c r="J312" i="3"/>
  <c r="BE312" i="3" s="1"/>
  <c r="BI308" i="3"/>
  <c r="BH308" i="3"/>
  <c r="BG308" i="3"/>
  <c r="BF308" i="3"/>
  <c r="T308" i="3"/>
  <c r="R308" i="3"/>
  <c r="P308" i="3"/>
  <c r="BK308" i="3"/>
  <c r="J308" i="3"/>
  <c r="BE308" i="3"/>
  <c r="BI307" i="3"/>
  <c r="BH307" i="3"/>
  <c r="BG307" i="3"/>
  <c r="BF307" i="3"/>
  <c r="T307" i="3"/>
  <c r="R307" i="3"/>
  <c r="P307" i="3"/>
  <c r="BK307" i="3"/>
  <c r="J307" i="3"/>
  <c r="BE307" i="3"/>
  <c r="BI303" i="3"/>
  <c r="BH303" i="3"/>
  <c r="BG303" i="3"/>
  <c r="BF303" i="3"/>
  <c r="T303" i="3"/>
  <c r="T302" i="3"/>
  <c r="R303" i="3"/>
  <c r="R302" i="3"/>
  <c r="P303" i="3"/>
  <c r="P302" i="3"/>
  <c r="BK303" i="3"/>
  <c r="BK302" i="3"/>
  <c r="J302" i="3" s="1"/>
  <c r="J63" i="3" s="1"/>
  <c r="J303" i="3"/>
  <c r="BE303" i="3" s="1"/>
  <c r="BI301" i="3"/>
  <c r="BH301" i="3"/>
  <c r="BG301" i="3"/>
  <c r="BF301" i="3"/>
  <c r="T301" i="3"/>
  <c r="T300" i="3"/>
  <c r="R301" i="3"/>
  <c r="R300" i="3"/>
  <c r="P301" i="3"/>
  <c r="P300" i="3"/>
  <c r="BK301" i="3"/>
  <c r="BK300" i="3"/>
  <c r="J300" i="3" s="1"/>
  <c r="J62" i="3" s="1"/>
  <c r="J301" i="3"/>
  <c r="BE301" i="3" s="1"/>
  <c r="BI299" i="3"/>
  <c r="BH299" i="3"/>
  <c r="BG299" i="3"/>
  <c r="BF299" i="3"/>
  <c r="T299" i="3"/>
  <c r="R299" i="3"/>
  <c r="P299" i="3"/>
  <c r="BK299" i="3"/>
  <c r="J299" i="3"/>
  <c r="BE299" i="3"/>
  <c r="BI296" i="3"/>
  <c r="BH296" i="3"/>
  <c r="BG296" i="3"/>
  <c r="BF296" i="3"/>
  <c r="T296" i="3"/>
  <c r="R296" i="3"/>
  <c r="P296" i="3"/>
  <c r="BK296" i="3"/>
  <c r="J296" i="3"/>
  <c r="BE296" i="3"/>
  <c r="BI293" i="3"/>
  <c r="BH293" i="3"/>
  <c r="BG293" i="3"/>
  <c r="BF293" i="3"/>
  <c r="T293" i="3"/>
  <c r="R293" i="3"/>
  <c r="P293" i="3"/>
  <c r="BK293" i="3"/>
  <c r="J293" i="3"/>
  <c r="BE293" i="3"/>
  <c r="BI290" i="3"/>
  <c r="BH290" i="3"/>
  <c r="BG290" i="3"/>
  <c r="BF290" i="3"/>
  <c r="T290" i="3"/>
  <c r="R290" i="3"/>
  <c r="P290" i="3"/>
  <c r="BK290" i="3"/>
  <c r="J290" i="3"/>
  <c r="BE290" i="3"/>
  <c r="BI287" i="3"/>
  <c r="BH287" i="3"/>
  <c r="BG287" i="3"/>
  <c r="BF287" i="3"/>
  <c r="T287" i="3"/>
  <c r="R287" i="3"/>
  <c r="P287" i="3"/>
  <c r="BK287" i="3"/>
  <c r="J287" i="3"/>
  <c r="BE287" i="3"/>
  <c r="BI286" i="3"/>
  <c r="BH286" i="3"/>
  <c r="BG286" i="3"/>
  <c r="BF286" i="3"/>
  <c r="T286" i="3"/>
  <c r="R286" i="3"/>
  <c r="P286" i="3"/>
  <c r="BK286" i="3"/>
  <c r="J286" i="3"/>
  <c r="BE286" i="3"/>
  <c r="BI285" i="3"/>
  <c r="BH285" i="3"/>
  <c r="BG285" i="3"/>
  <c r="BF285" i="3"/>
  <c r="T285" i="3"/>
  <c r="R285" i="3"/>
  <c r="P285" i="3"/>
  <c r="BK285" i="3"/>
  <c r="J285" i="3"/>
  <c r="BE285" i="3"/>
  <c r="BI284" i="3"/>
  <c r="BH284" i="3"/>
  <c r="BG284" i="3"/>
  <c r="BF284" i="3"/>
  <c r="T284" i="3"/>
  <c r="R284" i="3"/>
  <c r="P284" i="3"/>
  <c r="BK284" i="3"/>
  <c r="J284" i="3"/>
  <c r="BE284" i="3"/>
  <c r="BI283" i="3"/>
  <c r="BH283" i="3"/>
  <c r="BG283" i="3"/>
  <c r="BF283" i="3"/>
  <c r="T283" i="3"/>
  <c r="R283" i="3"/>
  <c r="P283" i="3"/>
  <c r="BK283" i="3"/>
  <c r="J283" i="3"/>
  <c r="BE283" i="3"/>
  <c r="BI280" i="3"/>
  <c r="BH280" i="3"/>
  <c r="BG280" i="3"/>
  <c r="BF280" i="3"/>
  <c r="T280" i="3"/>
  <c r="R280" i="3"/>
  <c r="P280" i="3"/>
  <c r="BK280" i="3"/>
  <c r="J280" i="3"/>
  <c r="BE280" i="3"/>
  <c r="BI279" i="3"/>
  <c r="BH279" i="3"/>
  <c r="BG279" i="3"/>
  <c r="BF279" i="3"/>
  <c r="T279" i="3"/>
  <c r="R279" i="3"/>
  <c r="P279" i="3"/>
  <c r="BK279" i="3"/>
  <c r="J279" i="3"/>
  <c r="BE279" i="3"/>
  <c r="BI276" i="3"/>
  <c r="BH276" i="3"/>
  <c r="BG276" i="3"/>
  <c r="BF276" i="3"/>
  <c r="T276" i="3"/>
  <c r="R276" i="3"/>
  <c r="P276" i="3"/>
  <c r="BK276" i="3"/>
  <c r="J276" i="3"/>
  <c r="BE276" i="3"/>
  <c r="BI273" i="3"/>
  <c r="BH273" i="3"/>
  <c r="BG273" i="3"/>
  <c r="BF273" i="3"/>
  <c r="T273" i="3"/>
  <c r="R273" i="3"/>
  <c r="P273" i="3"/>
  <c r="BK273" i="3"/>
  <c r="J273" i="3"/>
  <c r="BE273" i="3"/>
  <c r="BI270" i="3"/>
  <c r="BH270" i="3"/>
  <c r="BG270" i="3"/>
  <c r="BF270" i="3"/>
  <c r="T270" i="3"/>
  <c r="R270" i="3"/>
  <c r="P270" i="3"/>
  <c r="BK270" i="3"/>
  <c r="J270" i="3"/>
  <c r="BE270" i="3"/>
  <c r="BI266" i="3"/>
  <c r="BH266" i="3"/>
  <c r="BG266" i="3"/>
  <c r="BF266" i="3"/>
  <c r="T266" i="3"/>
  <c r="R266" i="3"/>
  <c r="P266" i="3"/>
  <c r="BK266" i="3"/>
  <c r="J266" i="3"/>
  <c r="BE266" i="3"/>
  <c r="BI262" i="3"/>
  <c r="BH262" i="3"/>
  <c r="BG262" i="3"/>
  <c r="BF262" i="3"/>
  <c r="T262" i="3"/>
  <c r="R262" i="3"/>
  <c r="P262" i="3"/>
  <c r="BK262" i="3"/>
  <c r="J262" i="3"/>
  <c r="BE262" i="3"/>
  <c r="BI257" i="3"/>
  <c r="BH257" i="3"/>
  <c r="BG257" i="3"/>
  <c r="BF257" i="3"/>
  <c r="T257" i="3"/>
  <c r="R257" i="3"/>
  <c r="P257" i="3"/>
  <c r="BK257" i="3"/>
  <c r="J257" i="3"/>
  <c r="BE257" i="3"/>
  <c r="BI253" i="3"/>
  <c r="BH253" i="3"/>
  <c r="BG253" i="3"/>
  <c r="BF253" i="3"/>
  <c r="T253" i="3"/>
  <c r="R253" i="3"/>
  <c r="P253" i="3"/>
  <c r="BK253" i="3"/>
  <c r="J253" i="3"/>
  <c r="BE253" i="3"/>
  <c r="BI247" i="3"/>
  <c r="BH247" i="3"/>
  <c r="BG247" i="3"/>
  <c r="BF247" i="3"/>
  <c r="T247" i="3"/>
  <c r="R247" i="3"/>
  <c r="P247" i="3"/>
  <c r="BK247" i="3"/>
  <c r="J247" i="3"/>
  <c r="BE247" i="3"/>
  <c r="BI243" i="3"/>
  <c r="BH243" i="3"/>
  <c r="BG243" i="3"/>
  <c r="BF243" i="3"/>
  <c r="T243" i="3"/>
  <c r="R243" i="3"/>
  <c r="P243" i="3"/>
  <c r="BK243" i="3"/>
  <c r="J243" i="3"/>
  <c r="BE243" i="3"/>
  <c r="BI240" i="3"/>
  <c r="BH240" i="3"/>
  <c r="BG240" i="3"/>
  <c r="BF240" i="3"/>
  <c r="T240" i="3"/>
  <c r="R240" i="3"/>
  <c r="P240" i="3"/>
  <c r="BK240" i="3"/>
  <c r="J240" i="3"/>
  <c r="BE240" i="3"/>
  <c r="BI239" i="3"/>
  <c r="BH239" i="3"/>
  <c r="BG239" i="3"/>
  <c r="BF239" i="3"/>
  <c r="T239" i="3"/>
  <c r="R239" i="3"/>
  <c r="P239" i="3"/>
  <c r="BK239" i="3"/>
  <c r="J239" i="3"/>
  <c r="BE239" i="3"/>
  <c r="BI236" i="3"/>
  <c r="BH236" i="3"/>
  <c r="BG236" i="3"/>
  <c r="BF236" i="3"/>
  <c r="T236" i="3"/>
  <c r="T235" i="3"/>
  <c r="R236" i="3"/>
  <c r="R235" i="3"/>
  <c r="P236" i="3"/>
  <c r="P235" i="3"/>
  <c r="BK236" i="3"/>
  <c r="BK235" i="3"/>
  <c r="J235" i="3" s="1"/>
  <c r="J61" i="3" s="1"/>
  <c r="J236" i="3"/>
  <c r="BE236" i="3" s="1"/>
  <c r="BI232" i="3"/>
  <c r="BH232" i="3"/>
  <c r="BG232" i="3"/>
  <c r="BF232" i="3"/>
  <c r="T232" i="3"/>
  <c r="R232" i="3"/>
  <c r="P232" i="3"/>
  <c r="BK232" i="3"/>
  <c r="J232" i="3"/>
  <c r="BE232" i="3"/>
  <c r="BI229" i="3"/>
  <c r="BH229" i="3"/>
  <c r="BG229" i="3"/>
  <c r="BF229" i="3"/>
  <c r="T229" i="3"/>
  <c r="R229" i="3"/>
  <c r="P229" i="3"/>
  <c r="BK229" i="3"/>
  <c r="J229" i="3"/>
  <c r="BE229" i="3"/>
  <c r="BI223" i="3"/>
  <c r="BH223" i="3"/>
  <c r="BG223" i="3"/>
  <c r="BF223" i="3"/>
  <c r="T223" i="3"/>
  <c r="T222" i="3"/>
  <c r="R223" i="3"/>
  <c r="R222" i="3"/>
  <c r="P223" i="3"/>
  <c r="P222" i="3"/>
  <c r="BK223" i="3"/>
  <c r="BK222" i="3"/>
  <c r="J222" i="3" s="1"/>
  <c r="J60" i="3" s="1"/>
  <c r="J223" i="3"/>
  <c r="BE223" i="3" s="1"/>
  <c r="BI213" i="3"/>
  <c r="BH213" i="3"/>
  <c r="BG213" i="3"/>
  <c r="BF213" i="3"/>
  <c r="T213" i="3"/>
  <c r="T212" i="3"/>
  <c r="R213" i="3"/>
  <c r="R212" i="3"/>
  <c r="P213" i="3"/>
  <c r="P212" i="3"/>
  <c r="BK213" i="3"/>
  <c r="BK212" i="3"/>
  <c r="J212" i="3" s="1"/>
  <c r="J59" i="3" s="1"/>
  <c r="J213" i="3"/>
  <c r="BE213" i="3" s="1"/>
  <c r="BI211" i="3"/>
  <c r="BH211" i="3"/>
  <c r="BG211" i="3"/>
  <c r="BF211" i="3"/>
  <c r="T211" i="3"/>
  <c r="R211" i="3"/>
  <c r="P211" i="3"/>
  <c r="BK211" i="3"/>
  <c r="J211" i="3"/>
  <c r="BE211" i="3"/>
  <c r="BI208" i="3"/>
  <c r="BH208" i="3"/>
  <c r="BG208" i="3"/>
  <c r="BF208" i="3"/>
  <c r="T208" i="3"/>
  <c r="R208" i="3"/>
  <c r="P208" i="3"/>
  <c r="BK208" i="3"/>
  <c r="J208" i="3"/>
  <c r="BE208" i="3"/>
  <c r="BI205" i="3"/>
  <c r="BH205" i="3"/>
  <c r="BG205" i="3"/>
  <c r="BF205" i="3"/>
  <c r="T205" i="3"/>
  <c r="R205" i="3"/>
  <c r="P205" i="3"/>
  <c r="BK205" i="3"/>
  <c r="J205" i="3"/>
  <c r="BE205" i="3"/>
  <c r="BI202" i="3"/>
  <c r="BH202" i="3"/>
  <c r="BG202" i="3"/>
  <c r="BF202" i="3"/>
  <c r="T202" i="3"/>
  <c r="R202" i="3"/>
  <c r="P202" i="3"/>
  <c r="BK202" i="3"/>
  <c r="J202" i="3"/>
  <c r="BE202" i="3"/>
  <c r="BI199" i="3"/>
  <c r="BH199" i="3"/>
  <c r="BG199" i="3"/>
  <c r="BF199" i="3"/>
  <c r="T199" i="3"/>
  <c r="R199" i="3"/>
  <c r="P199" i="3"/>
  <c r="BK199" i="3"/>
  <c r="J199" i="3"/>
  <c r="BE199" i="3"/>
  <c r="BI192" i="3"/>
  <c r="BH192" i="3"/>
  <c r="BG192" i="3"/>
  <c r="BF192" i="3"/>
  <c r="T192" i="3"/>
  <c r="R192" i="3"/>
  <c r="P192" i="3"/>
  <c r="BK192" i="3"/>
  <c r="J192" i="3"/>
  <c r="BE192" i="3"/>
  <c r="BI184" i="3"/>
  <c r="BH184" i="3"/>
  <c r="BG184" i="3"/>
  <c r="BF184" i="3"/>
  <c r="T184" i="3"/>
  <c r="R184" i="3"/>
  <c r="P184" i="3"/>
  <c r="BK184" i="3"/>
  <c r="J184" i="3"/>
  <c r="BE184" i="3"/>
  <c r="BI172" i="3"/>
  <c r="BH172" i="3"/>
  <c r="BG172" i="3"/>
  <c r="BF172" i="3"/>
  <c r="T172" i="3"/>
  <c r="R172" i="3"/>
  <c r="P172" i="3"/>
  <c r="BK172" i="3"/>
  <c r="J172" i="3"/>
  <c r="BE172" i="3"/>
  <c r="BI168" i="3"/>
  <c r="BH168" i="3"/>
  <c r="BG168" i="3"/>
  <c r="BF168" i="3"/>
  <c r="T168" i="3"/>
  <c r="R168" i="3"/>
  <c r="P168" i="3"/>
  <c r="BK168" i="3"/>
  <c r="J168" i="3"/>
  <c r="BE168" i="3"/>
  <c r="BI165" i="3"/>
  <c r="BH165" i="3"/>
  <c r="BG165" i="3"/>
  <c r="BF165" i="3"/>
  <c r="T165" i="3"/>
  <c r="R165" i="3"/>
  <c r="P165" i="3"/>
  <c r="BK165" i="3"/>
  <c r="J165" i="3"/>
  <c r="BE165" i="3"/>
  <c r="BI142" i="3"/>
  <c r="BH142" i="3"/>
  <c r="BG142" i="3"/>
  <c r="BF142" i="3"/>
  <c r="T142" i="3"/>
  <c r="R142" i="3"/>
  <c r="P142" i="3"/>
  <c r="BK142" i="3"/>
  <c r="J142" i="3"/>
  <c r="BE142" i="3"/>
  <c r="BI139" i="3"/>
  <c r="BH139" i="3"/>
  <c r="BG139" i="3"/>
  <c r="BF139" i="3"/>
  <c r="T139" i="3"/>
  <c r="R139" i="3"/>
  <c r="P139" i="3"/>
  <c r="BK139" i="3"/>
  <c r="J139" i="3"/>
  <c r="BE139" i="3"/>
  <c r="BI138" i="3"/>
  <c r="BH138" i="3"/>
  <c r="BG138" i="3"/>
  <c r="BF138" i="3"/>
  <c r="T138" i="3"/>
  <c r="R138" i="3"/>
  <c r="P138" i="3"/>
  <c r="BK138" i="3"/>
  <c r="J138" i="3"/>
  <c r="BE138" i="3"/>
  <c r="BI137" i="3"/>
  <c r="BH137" i="3"/>
  <c r="BG137" i="3"/>
  <c r="BF137" i="3"/>
  <c r="T137" i="3"/>
  <c r="R137" i="3"/>
  <c r="P137" i="3"/>
  <c r="BK137" i="3"/>
  <c r="J137" i="3"/>
  <c r="BE137" i="3"/>
  <c r="BI129" i="3"/>
  <c r="BH129" i="3"/>
  <c r="BG129" i="3"/>
  <c r="BF129" i="3"/>
  <c r="T129" i="3"/>
  <c r="R129" i="3"/>
  <c r="P129" i="3"/>
  <c r="BK129" i="3"/>
  <c r="J129" i="3"/>
  <c r="BE129" i="3"/>
  <c r="BI125" i="3"/>
  <c r="BH125" i="3"/>
  <c r="BG125" i="3"/>
  <c r="BF125" i="3"/>
  <c r="T125" i="3"/>
  <c r="R125" i="3"/>
  <c r="P125" i="3"/>
  <c r="BK125" i="3"/>
  <c r="J125" i="3"/>
  <c r="BE125" i="3"/>
  <c r="BI114" i="3"/>
  <c r="BH114" i="3"/>
  <c r="BG114" i="3"/>
  <c r="BF114" i="3"/>
  <c r="T114" i="3"/>
  <c r="R114" i="3"/>
  <c r="P114" i="3"/>
  <c r="BK114" i="3"/>
  <c r="J114" i="3"/>
  <c r="BE114" i="3"/>
  <c r="BI110" i="3"/>
  <c r="BH110" i="3"/>
  <c r="BG110" i="3"/>
  <c r="BF110" i="3"/>
  <c r="T110" i="3"/>
  <c r="R110" i="3"/>
  <c r="P110" i="3"/>
  <c r="BK110" i="3"/>
  <c r="J110" i="3"/>
  <c r="BE110" i="3"/>
  <c r="BI93" i="3"/>
  <c r="F34" i="3"/>
  <c r="BD53" i="1" s="1"/>
  <c r="BH93" i="3"/>
  <c r="F33" i="3" s="1"/>
  <c r="BC53" i="1" s="1"/>
  <c r="BG93" i="3"/>
  <c r="F32" i="3"/>
  <c r="BB53" i="1" s="1"/>
  <c r="BF93" i="3"/>
  <c r="J31" i="3" s="1"/>
  <c r="AW53" i="1" s="1"/>
  <c r="T93" i="3"/>
  <c r="T92" i="3"/>
  <c r="T91" i="3" s="1"/>
  <c r="T90" i="3" s="1"/>
  <c r="R93" i="3"/>
  <c r="R92" i="3"/>
  <c r="R91" i="3" s="1"/>
  <c r="R90" i="3" s="1"/>
  <c r="P93" i="3"/>
  <c r="P92" i="3"/>
  <c r="P91" i="3" s="1"/>
  <c r="P90" i="3" s="1"/>
  <c r="AU53" i="1" s="1"/>
  <c r="BK93" i="3"/>
  <c r="BK92" i="3" s="1"/>
  <c r="J93" i="3"/>
  <c r="BE93" i="3" s="1"/>
  <c r="J86" i="3"/>
  <c r="F86" i="3"/>
  <c r="F84" i="3"/>
  <c r="E82" i="3"/>
  <c r="J51" i="3"/>
  <c r="F51" i="3"/>
  <c r="F49" i="3"/>
  <c r="E47" i="3"/>
  <c r="J18" i="3"/>
  <c r="E18" i="3"/>
  <c r="F87" i="3" s="1"/>
  <c r="F52" i="3"/>
  <c r="J17" i="3"/>
  <c r="J12" i="3"/>
  <c r="J84" i="3" s="1"/>
  <c r="J49" i="3"/>
  <c r="E7" i="3"/>
  <c r="E80" i="3"/>
  <c r="E45" i="3"/>
  <c r="AY52" i="1"/>
  <c r="AX52" i="1"/>
  <c r="BI1546" i="2"/>
  <c r="BH1546" i="2"/>
  <c r="BG1546" i="2"/>
  <c r="BF1546" i="2"/>
  <c r="T1546" i="2"/>
  <c r="R1546" i="2"/>
  <c r="P1546" i="2"/>
  <c r="BK1546" i="2"/>
  <c r="J1546" i="2"/>
  <c r="BE1546" i="2" s="1"/>
  <c r="BI1545" i="2"/>
  <c r="BH1545" i="2"/>
  <c r="BG1545" i="2"/>
  <c r="BF1545" i="2"/>
  <c r="T1545" i="2"/>
  <c r="T1544" i="2" s="1"/>
  <c r="R1545" i="2"/>
  <c r="R1544" i="2" s="1"/>
  <c r="P1545" i="2"/>
  <c r="P1544" i="2" s="1"/>
  <c r="BK1545" i="2"/>
  <c r="BK1544" i="2" s="1"/>
  <c r="J1544" i="2" s="1"/>
  <c r="J89" i="2" s="1"/>
  <c r="J1545" i="2"/>
  <c r="BE1545" i="2"/>
  <c r="BI1543" i="2"/>
  <c r="BH1543" i="2"/>
  <c r="BG1543" i="2"/>
  <c r="BF1543" i="2"/>
  <c r="T1543" i="2"/>
  <c r="R1543" i="2"/>
  <c r="P1543" i="2"/>
  <c r="BK1543" i="2"/>
  <c r="J1543" i="2"/>
  <c r="BE1543" i="2" s="1"/>
  <c r="BI1542" i="2"/>
  <c r="BH1542" i="2"/>
  <c r="BG1542" i="2"/>
  <c r="BF1542" i="2"/>
  <c r="T1542" i="2"/>
  <c r="T1541" i="2" s="1"/>
  <c r="R1542" i="2"/>
  <c r="R1541" i="2" s="1"/>
  <c r="P1542" i="2"/>
  <c r="P1541" i="2" s="1"/>
  <c r="BK1542" i="2"/>
  <c r="BK1541" i="2" s="1"/>
  <c r="J1541" i="2" s="1"/>
  <c r="J88" i="2" s="1"/>
  <c r="J1542" i="2"/>
  <c r="BE1542" i="2"/>
  <c r="BI1525" i="2"/>
  <c r="BH1525" i="2"/>
  <c r="BG1525" i="2"/>
  <c r="BF1525" i="2"/>
  <c r="T1525" i="2"/>
  <c r="T1524" i="2" s="1"/>
  <c r="R1525" i="2"/>
  <c r="R1524" i="2" s="1"/>
  <c r="P1525" i="2"/>
  <c r="P1524" i="2" s="1"/>
  <c r="BK1525" i="2"/>
  <c r="BK1524" i="2" s="1"/>
  <c r="J1524" i="2" s="1"/>
  <c r="J87" i="2" s="1"/>
  <c r="J1525" i="2"/>
  <c r="BE1525" i="2"/>
  <c r="BI1519" i="2"/>
  <c r="BH1519" i="2"/>
  <c r="BG1519" i="2"/>
  <c r="BF1519" i="2"/>
  <c r="T1519" i="2"/>
  <c r="R1519" i="2"/>
  <c r="P1519" i="2"/>
  <c r="BK1519" i="2"/>
  <c r="J1519" i="2"/>
  <c r="BE1519" i="2" s="1"/>
  <c r="BI1512" i="2"/>
  <c r="BH1512" i="2"/>
  <c r="BG1512" i="2"/>
  <c r="BF1512" i="2"/>
  <c r="T1512" i="2"/>
  <c r="R1512" i="2"/>
  <c r="P1512" i="2"/>
  <c r="BK1512" i="2"/>
  <c r="J1512" i="2"/>
  <c r="BE1512" i="2" s="1"/>
  <c r="BI1500" i="2"/>
  <c r="BH1500" i="2"/>
  <c r="BG1500" i="2"/>
  <c r="BF1500" i="2"/>
  <c r="T1500" i="2"/>
  <c r="R1500" i="2"/>
  <c r="P1500" i="2"/>
  <c r="BK1500" i="2"/>
  <c r="J1500" i="2"/>
  <c r="BE1500" i="2" s="1"/>
  <c r="BI1491" i="2"/>
  <c r="BH1491" i="2"/>
  <c r="BG1491" i="2"/>
  <c r="BF1491" i="2"/>
  <c r="T1491" i="2"/>
  <c r="R1491" i="2"/>
  <c r="P1491" i="2"/>
  <c r="BK1491" i="2"/>
  <c r="J1491" i="2"/>
  <c r="BE1491" i="2" s="1"/>
  <c r="BI1488" i="2"/>
  <c r="BH1488" i="2"/>
  <c r="BG1488" i="2"/>
  <c r="BF1488" i="2"/>
  <c r="T1488" i="2"/>
  <c r="R1488" i="2"/>
  <c r="P1488" i="2"/>
  <c r="BK1488" i="2"/>
  <c r="J1488" i="2"/>
  <c r="BE1488" i="2" s="1"/>
  <c r="BI1485" i="2"/>
  <c r="BH1485" i="2"/>
  <c r="BG1485" i="2"/>
  <c r="BF1485" i="2"/>
  <c r="T1485" i="2"/>
  <c r="R1485" i="2"/>
  <c r="P1485" i="2"/>
  <c r="BK1485" i="2"/>
  <c r="J1485" i="2"/>
  <c r="BE1485" i="2" s="1"/>
  <c r="BI1475" i="2"/>
  <c r="BH1475" i="2"/>
  <c r="BG1475" i="2"/>
  <c r="BF1475" i="2"/>
  <c r="T1475" i="2"/>
  <c r="R1475" i="2"/>
  <c r="P1475" i="2"/>
  <c r="BK1475" i="2"/>
  <c r="J1475" i="2"/>
  <c r="BE1475" i="2" s="1"/>
  <c r="BI1460" i="2"/>
  <c r="BH1460" i="2"/>
  <c r="BG1460" i="2"/>
  <c r="BF1460" i="2"/>
  <c r="T1460" i="2"/>
  <c r="T1459" i="2" s="1"/>
  <c r="R1460" i="2"/>
  <c r="R1459" i="2" s="1"/>
  <c r="P1460" i="2"/>
  <c r="P1459" i="2" s="1"/>
  <c r="BK1460" i="2"/>
  <c r="BK1459" i="2" s="1"/>
  <c r="J1459" i="2" s="1"/>
  <c r="J86" i="2" s="1"/>
  <c r="J1460" i="2"/>
  <c r="BE1460" i="2"/>
  <c r="BI1458" i="2"/>
  <c r="BH1458" i="2"/>
  <c r="BG1458" i="2"/>
  <c r="BF1458" i="2"/>
  <c r="T1458" i="2"/>
  <c r="R1458" i="2"/>
  <c r="P1458" i="2"/>
  <c r="BK1458" i="2"/>
  <c r="J1458" i="2"/>
  <c r="BE1458" i="2" s="1"/>
  <c r="BI1457" i="2"/>
  <c r="BH1457" i="2"/>
  <c r="BG1457" i="2"/>
  <c r="BF1457" i="2"/>
  <c r="T1457" i="2"/>
  <c r="R1457" i="2"/>
  <c r="P1457" i="2"/>
  <c r="BK1457" i="2"/>
  <c r="J1457" i="2"/>
  <c r="BE1457" i="2" s="1"/>
  <c r="BI1454" i="2"/>
  <c r="BH1454" i="2"/>
  <c r="BG1454" i="2"/>
  <c r="BF1454" i="2"/>
  <c r="T1454" i="2"/>
  <c r="R1454" i="2"/>
  <c r="P1454" i="2"/>
  <c r="BK1454" i="2"/>
  <c r="J1454" i="2"/>
  <c r="BE1454" i="2" s="1"/>
  <c r="BI1447" i="2"/>
  <c r="BH1447" i="2"/>
  <c r="BG1447" i="2"/>
  <c r="BF1447" i="2"/>
  <c r="T1447" i="2"/>
  <c r="R1447" i="2"/>
  <c r="P1447" i="2"/>
  <c r="BK1447" i="2"/>
  <c r="J1447" i="2"/>
  <c r="BE1447" i="2" s="1"/>
  <c r="BI1446" i="2"/>
  <c r="BH1446" i="2"/>
  <c r="BG1446" i="2"/>
  <c r="BF1446" i="2"/>
  <c r="T1446" i="2"/>
  <c r="R1446" i="2"/>
  <c r="P1446" i="2"/>
  <c r="BK1446" i="2"/>
  <c r="J1446" i="2"/>
  <c r="BE1446" i="2" s="1"/>
  <c r="BI1442" i="2"/>
  <c r="BH1442" i="2"/>
  <c r="BG1442" i="2"/>
  <c r="BF1442" i="2"/>
  <c r="T1442" i="2"/>
  <c r="R1442" i="2"/>
  <c r="P1442" i="2"/>
  <c r="BK1442" i="2"/>
  <c r="J1442" i="2"/>
  <c r="BE1442" i="2" s="1"/>
  <c r="BI1439" i="2"/>
  <c r="BH1439" i="2"/>
  <c r="BG1439" i="2"/>
  <c r="BF1439" i="2"/>
  <c r="T1439" i="2"/>
  <c r="T1438" i="2" s="1"/>
  <c r="R1439" i="2"/>
  <c r="R1438" i="2" s="1"/>
  <c r="P1439" i="2"/>
  <c r="P1438" i="2" s="1"/>
  <c r="BK1439" i="2"/>
  <c r="BK1438" i="2" s="1"/>
  <c r="J1438" i="2" s="1"/>
  <c r="J85" i="2" s="1"/>
  <c r="J1439" i="2"/>
  <c r="BE1439" i="2"/>
  <c r="BI1437" i="2"/>
  <c r="BH1437" i="2"/>
  <c r="BG1437" i="2"/>
  <c r="BF1437" i="2"/>
  <c r="T1437" i="2"/>
  <c r="R1437" i="2"/>
  <c r="P1437" i="2"/>
  <c r="BK1437" i="2"/>
  <c r="J1437" i="2"/>
  <c r="BE1437" i="2" s="1"/>
  <c r="BI1433" i="2"/>
  <c r="BH1433" i="2"/>
  <c r="BG1433" i="2"/>
  <c r="BF1433" i="2"/>
  <c r="T1433" i="2"/>
  <c r="R1433" i="2"/>
  <c r="P1433" i="2"/>
  <c r="BK1433" i="2"/>
  <c r="J1433" i="2"/>
  <c r="BE1433" i="2" s="1"/>
  <c r="BI1432" i="2"/>
  <c r="BH1432" i="2"/>
  <c r="BG1432" i="2"/>
  <c r="BF1432" i="2"/>
  <c r="T1432" i="2"/>
  <c r="R1432" i="2"/>
  <c r="P1432" i="2"/>
  <c r="BK1432" i="2"/>
  <c r="J1432" i="2"/>
  <c r="BE1432" i="2" s="1"/>
  <c r="BI1427" i="2"/>
  <c r="BH1427" i="2"/>
  <c r="BG1427" i="2"/>
  <c r="BF1427" i="2"/>
  <c r="T1427" i="2"/>
  <c r="R1427" i="2"/>
  <c r="P1427" i="2"/>
  <c r="BK1427" i="2"/>
  <c r="J1427" i="2"/>
  <c r="BE1427" i="2" s="1"/>
  <c r="BI1423" i="2"/>
  <c r="BH1423" i="2"/>
  <c r="BG1423" i="2"/>
  <c r="BF1423" i="2"/>
  <c r="T1423" i="2"/>
  <c r="T1422" i="2" s="1"/>
  <c r="R1423" i="2"/>
  <c r="R1422" i="2" s="1"/>
  <c r="P1423" i="2"/>
  <c r="P1422" i="2" s="1"/>
  <c r="BK1423" i="2"/>
  <c r="BK1422" i="2" s="1"/>
  <c r="J1422" i="2" s="1"/>
  <c r="J84" i="2" s="1"/>
  <c r="J1423" i="2"/>
  <c r="BE1423" i="2"/>
  <c r="BI1421" i="2"/>
  <c r="BH1421" i="2"/>
  <c r="BG1421" i="2"/>
  <c r="BF1421" i="2"/>
  <c r="T1421" i="2"/>
  <c r="R1421" i="2"/>
  <c r="P1421" i="2"/>
  <c r="BK1421" i="2"/>
  <c r="J1421" i="2"/>
  <c r="BE1421" i="2" s="1"/>
  <c r="BI1415" i="2"/>
  <c r="BH1415" i="2"/>
  <c r="BG1415" i="2"/>
  <c r="BF1415" i="2"/>
  <c r="T1415" i="2"/>
  <c r="R1415" i="2"/>
  <c r="P1415" i="2"/>
  <c r="BK1415" i="2"/>
  <c r="J1415" i="2"/>
  <c r="BE1415" i="2" s="1"/>
  <c r="BI1412" i="2"/>
  <c r="BH1412" i="2"/>
  <c r="BG1412" i="2"/>
  <c r="BF1412" i="2"/>
  <c r="T1412" i="2"/>
  <c r="R1412" i="2"/>
  <c r="P1412" i="2"/>
  <c r="BK1412" i="2"/>
  <c r="J1412" i="2"/>
  <c r="BE1412" i="2" s="1"/>
  <c r="BI1409" i="2"/>
  <c r="BH1409" i="2"/>
  <c r="BG1409" i="2"/>
  <c r="BF1409" i="2"/>
  <c r="T1409" i="2"/>
  <c r="R1409" i="2"/>
  <c r="P1409" i="2"/>
  <c r="BK1409" i="2"/>
  <c r="J1409" i="2"/>
  <c r="BE1409" i="2" s="1"/>
  <c r="BI1399" i="2"/>
  <c r="BH1399" i="2"/>
  <c r="BG1399" i="2"/>
  <c r="BF1399" i="2"/>
  <c r="T1399" i="2"/>
  <c r="R1399" i="2"/>
  <c r="P1399" i="2"/>
  <c r="BK1399" i="2"/>
  <c r="J1399" i="2"/>
  <c r="BE1399" i="2" s="1"/>
  <c r="BI1398" i="2"/>
  <c r="BH1398" i="2"/>
  <c r="BG1398" i="2"/>
  <c r="BF1398" i="2"/>
  <c r="T1398" i="2"/>
  <c r="R1398" i="2"/>
  <c r="P1398" i="2"/>
  <c r="BK1398" i="2"/>
  <c r="J1398" i="2"/>
  <c r="BE1398" i="2" s="1"/>
  <c r="BI1391" i="2"/>
  <c r="BH1391" i="2"/>
  <c r="BG1391" i="2"/>
  <c r="BF1391" i="2"/>
  <c r="T1391" i="2"/>
  <c r="R1391" i="2"/>
  <c r="P1391" i="2"/>
  <c r="BK1391" i="2"/>
  <c r="J1391" i="2"/>
  <c r="BE1391" i="2" s="1"/>
  <c r="BI1388" i="2"/>
  <c r="BH1388" i="2"/>
  <c r="BG1388" i="2"/>
  <c r="BF1388" i="2"/>
  <c r="T1388" i="2"/>
  <c r="R1388" i="2"/>
  <c r="P1388" i="2"/>
  <c r="BK1388" i="2"/>
  <c r="J1388" i="2"/>
  <c r="BE1388" i="2" s="1"/>
  <c r="BI1381" i="2"/>
  <c r="BH1381" i="2"/>
  <c r="BG1381" i="2"/>
  <c r="BF1381" i="2"/>
  <c r="T1381" i="2"/>
  <c r="T1380" i="2" s="1"/>
  <c r="R1381" i="2"/>
  <c r="R1380" i="2" s="1"/>
  <c r="P1381" i="2"/>
  <c r="P1380" i="2" s="1"/>
  <c r="BK1381" i="2"/>
  <c r="BK1380" i="2" s="1"/>
  <c r="J1380" i="2" s="1"/>
  <c r="J83" i="2" s="1"/>
  <c r="J1381" i="2"/>
  <c r="BE1381" i="2"/>
  <c r="BI1379" i="2"/>
  <c r="BH1379" i="2"/>
  <c r="BG1379" i="2"/>
  <c r="BF1379" i="2"/>
  <c r="T1379" i="2"/>
  <c r="R1379" i="2"/>
  <c r="P1379" i="2"/>
  <c r="BK1379" i="2"/>
  <c r="J1379" i="2"/>
  <c r="BE1379" i="2" s="1"/>
  <c r="BI1367" i="2"/>
  <c r="BH1367" i="2"/>
  <c r="BG1367" i="2"/>
  <c r="BF1367" i="2"/>
  <c r="T1367" i="2"/>
  <c r="R1367" i="2"/>
  <c r="P1367" i="2"/>
  <c r="BK1367" i="2"/>
  <c r="J1367" i="2"/>
  <c r="BE1367" i="2" s="1"/>
  <c r="BI1366" i="2"/>
  <c r="BH1366" i="2"/>
  <c r="BG1366" i="2"/>
  <c r="BF1366" i="2"/>
  <c r="T1366" i="2"/>
  <c r="R1366" i="2"/>
  <c r="P1366" i="2"/>
  <c r="BK1366" i="2"/>
  <c r="J1366" i="2"/>
  <c r="BE1366" i="2" s="1"/>
  <c r="BI1359" i="2"/>
  <c r="BH1359" i="2"/>
  <c r="BG1359" i="2"/>
  <c r="BF1359" i="2"/>
  <c r="T1359" i="2"/>
  <c r="R1359" i="2"/>
  <c r="P1359" i="2"/>
  <c r="BK1359" i="2"/>
  <c r="J1359" i="2"/>
  <c r="BE1359" i="2" s="1"/>
  <c r="BI1356" i="2"/>
  <c r="BH1356" i="2"/>
  <c r="BG1356" i="2"/>
  <c r="BF1356" i="2"/>
  <c r="T1356" i="2"/>
  <c r="R1356" i="2"/>
  <c r="P1356" i="2"/>
  <c r="BK1356" i="2"/>
  <c r="J1356" i="2"/>
  <c r="BE1356" i="2" s="1"/>
  <c r="BI1354" i="2"/>
  <c r="BH1354" i="2"/>
  <c r="BG1354" i="2"/>
  <c r="BF1354" i="2"/>
  <c r="T1354" i="2"/>
  <c r="T1353" i="2" s="1"/>
  <c r="R1354" i="2"/>
  <c r="R1353" i="2" s="1"/>
  <c r="P1354" i="2"/>
  <c r="P1353" i="2" s="1"/>
  <c r="BK1354" i="2"/>
  <c r="BK1353" i="2" s="1"/>
  <c r="J1353" i="2" s="1"/>
  <c r="J82" i="2" s="1"/>
  <c r="J1354" i="2"/>
  <c r="BE1354" i="2"/>
  <c r="BI1352" i="2"/>
  <c r="BH1352" i="2"/>
  <c r="BG1352" i="2"/>
  <c r="BF1352" i="2"/>
  <c r="T1352" i="2"/>
  <c r="R1352" i="2"/>
  <c r="P1352" i="2"/>
  <c r="BK1352" i="2"/>
  <c r="J1352" i="2"/>
  <c r="BE1352" i="2" s="1"/>
  <c r="BI1349" i="2"/>
  <c r="BH1349" i="2"/>
  <c r="BG1349" i="2"/>
  <c r="BF1349" i="2"/>
  <c r="T1349" i="2"/>
  <c r="R1349" i="2"/>
  <c r="P1349" i="2"/>
  <c r="BK1349" i="2"/>
  <c r="J1349" i="2"/>
  <c r="BE1349" i="2" s="1"/>
  <c r="BI1340" i="2"/>
  <c r="BH1340" i="2"/>
  <c r="BG1340" i="2"/>
  <c r="BF1340" i="2"/>
  <c r="T1340" i="2"/>
  <c r="T1339" i="2" s="1"/>
  <c r="R1340" i="2"/>
  <c r="R1339" i="2" s="1"/>
  <c r="P1340" i="2"/>
  <c r="P1339" i="2" s="1"/>
  <c r="BK1340" i="2"/>
  <c r="BK1339" i="2" s="1"/>
  <c r="J1339" i="2" s="1"/>
  <c r="J81" i="2" s="1"/>
  <c r="J1340" i="2"/>
  <c r="BE1340" i="2"/>
  <c r="BI1338" i="2"/>
  <c r="BH1338" i="2"/>
  <c r="BG1338" i="2"/>
  <c r="BF1338" i="2"/>
  <c r="T1338" i="2"/>
  <c r="R1338" i="2"/>
  <c r="P1338" i="2"/>
  <c r="BK1338" i="2"/>
  <c r="J1338" i="2"/>
  <c r="BE1338" i="2" s="1"/>
  <c r="BI1330" i="2"/>
  <c r="BH1330" i="2"/>
  <c r="BG1330" i="2"/>
  <c r="BF1330" i="2"/>
  <c r="T1330" i="2"/>
  <c r="R1330" i="2"/>
  <c r="P1330" i="2"/>
  <c r="BK1330" i="2"/>
  <c r="J1330" i="2"/>
  <c r="BE1330" i="2" s="1"/>
  <c r="BI1322" i="2"/>
  <c r="BH1322" i="2"/>
  <c r="BG1322" i="2"/>
  <c r="BF1322" i="2"/>
  <c r="T1322" i="2"/>
  <c r="R1322" i="2"/>
  <c r="P1322" i="2"/>
  <c r="BK1322" i="2"/>
  <c r="J1322" i="2"/>
  <c r="BE1322" i="2" s="1"/>
  <c r="BI1319" i="2"/>
  <c r="BH1319" i="2"/>
  <c r="BG1319" i="2"/>
  <c r="BF1319" i="2"/>
  <c r="T1319" i="2"/>
  <c r="R1319" i="2"/>
  <c r="P1319" i="2"/>
  <c r="BK1319" i="2"/>
  <c r="J1319" i="2"/>
  <c r="BE1319" i="2" s="1"/>
  <c r="BI1316" i="2"/>
  <c r="BH1316" i="2"/>
  <c r="BG1316" i="2"/>
  <c r="BF1316" i="2"/>
  <c r="T1316" i="2"/>
  <c r="R1316" i="2"/>
  <c r="P1316" i="2"/>
  <c r="BK1316" i="2"/>
  <c r="J1316" i="2"/>
  <c r="BE1316" i="2" s="1"/>
  <c r="BI1313" i="2"/>
  <c r="BH1313" i="2"/>
  <c r="BG1313" i="2"/>
  <c r="BF1313" i="2"/>
  <c r="T1313" i="2"/>
  <c r="R1313" i="2"/>
  <c r="P1313" i="2"/>
  <c r="BK1313" i="2"/>
  <c r="J1313" i="2"/>
  <c r="BE1313" i="2" s="1"/>
  <c r="BI1310" i="2"/>
  <c r="BH1310" i="2"/>
  <c r="BG1310" i="2"/>
  <c r="BF1310" i="2"/>
  <c r="T1310" i="2"/>
  <c r="R1310" i="2"/>
  <c r="P1310" i="2"/>
  <c r="BK1310" i="2"/>
  <c r="J1310" i="2"/>
  <c r="BE1310" i="2" s="1"/>
  <c r="BI1304" i="2"/>
  <c r="BH1304" i="2"/>
  <c r="BG1304" i="2"/>
  <c r="BF1304" i="2"/>
  <c r="T1304" i="2"/>
  <c r="R1304" i="2"/>
  <c r="P1304" i="2"/>
  <c r="BK1304" i="2"/>
  <c r="J1304" i="2"/>
  <c r="BE1304" i="2" s="1"/>
  <c r="BI1301" i="2"/>
  <c r="BH1301" i="2"/>
  <c r="BG1301" i="2"/>
  <c r="BF1301" i="2"/>
  <c r="T1301" i="2"/>
  <c r="R1301" i="2"/>
  <c r="P1301" i="2"/>
  <c r="BK1301" i="2"/>
  <c r="J1301" i="2"/>
  <c r="BE1301" i="2" s="1"/>
  <c r="BI1298" i="2"/>
  <c r="BH1298" i="2"/>
  <c r="BG1298" i="2"/>
  <c r="BF1298" i="2"/>
  <c r="T1298" i="2"/>
  <c r="R1298" i="2"/>
  <c r="P1298" i="2"/>
  <c r="BK1298" i="2"/>
  <c r="J1298" i="2"/>
  <c r="BE1298" i="2" s="1"/>
  <c r="BI1291" i="2"/>
  <c r="BH1291" i="2"/>
  <c r="BG1291" i="2"/>
  <c r="BF1291" i="2"/>
  <c r="T1291" i="2"/>
  <c r="R1291" i="2"/>
  <c r="P1291" i="2"/>
  <c r="BK1291" i="2"/>
  <c r="J1291" i="2"/>
  <c r="BE1291" i="2" s="1"/>
  <c r="BI1288" i="2"/>
  <c r="BH1288" i="2"/>
  <c r="BG1288" i="2"/>
  <c r="BF1288" i="2"/>
  <c r="T1288" i="2"/>
  <c r="R1288" i="2"/>
  <c r="P1288" i="2"/>
  <c r="BK1288" i="2"/>
  <c r="J1288" i="2"/>
  <c r="BE1288" i="2" s="1"/>
  <c r="BI1284" i="2"/>
  <c r="BH1284" i="2"/>
  <c r="BG1284" i="2"/>
  <c r="BF1284" i="2"/>
  <c r="T1284" i="2"/>
  <c r="R1284" i="2"/>
  <c r="P1284" i="2"/>
  <c r="BK1284" i="2"/>
  <c r="J1284" i="2"/>
  <c r="BE1284" i="2" s="1"/>
  <c r="BI1281" i="2"/>
  <c r="BH1281" i="2"/>
  <c r="BG1281" i="2"/>
  <c r="BF1281" i="2"/>
  <c r="T1281" i="2"/>
  <c r="R1281" i="2"/>
  <c r="P1281" i="2"/>
  <c r="BK1281" i="2"/>
  <c r="J1281" i="2"/>
  <c r="BE1281" i="2" s="1"/>
  <c r="BI1280" i="2"/>
  <c r="BH1280" i="2"/>
  <c r="BG1280" i="2"/>
  <c r="BF1280" i="2"/>
  <c r="T1280" i="2"/>
  <c r="R1280" i="2"/>
  <c r="P1280" i="2"/>
  <c r="BK1280" i="2"/>
  <c r="J1280" i="2"/>
  <c r="BE1280" i="2" s="1"/>
  <c r="BI1276" i="2"/>
  <c r="BH1276" i="2"/>
  <c r="BG1276" i="2"/>
  <c r="BF1276" i="2"/>
  <c r="T1276" i="2"/>
  <c r="R1276" i="2"/>
  <c r="P1276" i="2"/>
  <c r="BK1276" i="2"/>
  <c r="J1276" i="2"/>
  <c r="BE1276" i="2" s="1"/>
  <c r="BI1275" i="2"/>
  <c r="BH1275" i="2"/>
  <c r="BG1275" i="2"/>
  <c r="BF1275" i="2"/>
  <c r="T1275" i="2"/>
  <c r="R1275" i="2"/>
  <c r="P1275" i="2"/>
  <c r="BK1275" i="2"/>
  <c r="J1275" i="2"/>
  <c r="BE1275" i="2" s="1"/>
  <c r="BI1272" i="2"/>
  <c r="BH1272" i="2"/>
  <c r="BG1272" i="2"/>
  <c r="BF1272" i="2"/>
  <c r="T1272" i="2"/>
  <c r="R1272" i="2"/>
  <c r="P1272" i="2"/>
  <c r="BK1272" i="2"/>
  <c r="J1272" i="2"/>
  <c r="BE1272" i="2"/>
  <c r="BI1268" i="2"/>
  <c r="BH1268" i="2"/>
  <c r="BG1268" i="2"/>
  <c r="BF1268" i="2"/>
  <c r="T1268" i="2"/>
  <c r="R1268" i="2"/>
  <c r="P1268" i="2"/>
  <c r="BK1268" i="2"/>
  <c r="J1268" i="2"/>
  <c r="BE1268" i="2"/>
  <c r="BI1265" i="2"/>
  <c r="BH1265" i="2"/>
  <c r="BG1265" i="2"/>
  <c r="BF1265" i="2"/>
  <c r="T1265" i="2"/>
  <c r="R1265" i="2"/>
  <c r="P1265" i="2"/>
  <c r="BK1265" i="2"/>
  <c r="J1265" i="2"/>
  <c r="BE1265" i="2"/>
  <c r="BI1264" i="2"/>
  <c r="BH1264" i="2"/>
  <c r="BG1264" i="2"/>
  <c r="BF1264" i="2"/>
  <c r="T1264" i="2"/>
  <c r="R1264" i="2"/>
  <c r="P1264" i="2"/>
  <c r="BK1264" i="2"/>
  <c r="J1264" i="2"/>
  <c r="BE1264" i="2"/>
  <c r="BI1263" i="2"/>
  <c r="BH1263" i="2"/>
  <c r="BG1263" i="2"/>
  <c r="BF1263" i="2"/>
  <c r="T1263" i="2"/>
  <c r="R1263" i="2"/>
  <c r="P1263" i="2"/>
  <c r="BK1263" i="2"/>
  <c r="J1263" i="2"/>
  <c r="BE1263" i="2"/>
  <c r="BI1262" i="2"/>
  <c r="BH1262" i="2"/>
  <c r="BG1262" i="2"/>
  <c r="BF1262" i="2"/>
  <c r="T1262" i="2"/>
  <c r="T1261" i="2"/>
  <c r="R1262" i="2"/>
  <c r="R1261" i="2"/>
  <c r="P1262" i="2"/>
  <c r="P1261" i="2"/>
  <c r="BK1262" i="2"/>
  <c r="BK1261" i="2"/>
  <c r="J1261" i="2" s="1"/>
  <c r="J80" i="2" s="1"/>
  <c r="J1262" i="2"/>
  <c r="BE1262" i="2" s="1"/>
  <c r="BI1260" i="2"/>
  <c r="BH1260" i="2"/>
  <c r="BG1260" i="2"/>
  <c r="BF1260" i="2"/>
  <c r="T1260" i="2"/>
  <c r="R1260" i="2"/>
  <c r="P1260" i="2"/>
  <c r="BK1260" i="2"/>
  <c r="J1260" i="2"/>
  <c r="BE1260" i="2"/>
  <c r="BI1259" i="2"/>
  <c r="BH1259" i="2"/>
  <c r="BG1259" i="2"/>
  <c r="BF1259" i="2"/>
  <c r="T1259" i="2"/>
  <c r="R1259" i="2"/>
  <c r="P1259" i="2"/>
  <c r="BK1259" i="2"/>
  <c r="J1259" i="2"/>
  <c r="BE1259" i="2"/>
  <c r="BI1253" i="2"/>
  <c r="BH1253" i="2"/>
  <c r="BG1253" i="2"/>
  <c r="BF1253" i="2"/>
  <c r="T1253" i="2"/>
  <c r="R1253" i="2"/>
  <c r="P1253" i="2"/>
  <c r="BK1253" i="2"/>
  <c r="J1253" i="2"/>
  <c r="BE1253" i="2"/>
  <c r="BI1244" i="2"/>
  <c r="BH1244" i="2"/>
  <c r="BG1244" i="2"/>
  <c r="BF1244" i="2"/>
  <c r="T1244" i="2"/>
  <c r="R1244" i="2"/>
  <c r="P1244" i="2"/>
  <c r="BK1244" i="2"/>
  <c r="J1244" i="2"/>
  <c r="BE1244" i="2"/>
  <c r="BI1234" i="2"/>
  <c r="BH1234" i="2"/>
  <c r="BG1234" i="2"/>
  <c r="BF1234" i="2"/>
  <c r="T1234" i="2"/>
  <c r="R1234" i="2"/>
  <c r="P1234" i="2"/>
  <c r="BK1234" i="2"/>
  <c r="J1234" i="2"/>
  <c r="BE1234" i="2"/>
  <c r="BI1228" i="2"/>
  <c r="BH1228" i="2"/>
  <c r="BG1228" i="2"/>
  <c r="BF1228" i="2"/>
  <c r="T1228" i="2"/>
  <c r="R1228" i="2"/>
  <c r="P1228" i="2"/>
  <c r="BK1228" i="2"/>
  <c r="J1228" i="2"/>
  <c r="BE1228" i="2"/>
  <c r="BI1222" i="2"/>
  <c r="BH1222" i="2"/>
  <c r="BG1222" i="2"/>
  <c r="BF1222" i="2"/>
  <c r="T1222" i="2"/>
  <c r="R1222" i="2"/>
  <c r="P1222" i="2"/>
  <c r="BK1222" i="2"/>
  <c r="J1222" i="2"/>
  <c r="BE1222" i="2"/>
  <c r="BI1216" i="2"/>
  <c r="BH1216" i="2"/>
  <c r="BG1216" i="2"/>
  <c r="BF1216" i="2"/>
  <c r="T1216" i="2"/>
  <c r="R1216" i="2"/>
  <c r="P1216" i="2"/>
  <c r="BK1216" i="2"/>
  <c r="J1216" i="2"/>
  <c r="BE1216" i="2"/>
  <c r="BI1210" i="2"/>
  <c r="BH1210" i="2"/>
  <c r="BG1210" i="2"/>
  <c r="BF1210" i="2"/>
  <c r="T1210" i="2"/>
  <c r="T1209" i="2"/>
  <c r="R1210" i="2"/>
  <c r="R1209" i="2"/>
  <c r="P1210" i="2"/>
  <c r="P1209" i="2"/>
  <c r="BK1210" i="2"/>
  <c r="BK1209" i="2"/>
  <c r="J1209" i="2" s="1"/>
  <c r="J79" i="2" s="1"/>
  <c r="J1210" i="2"/>
  <c r="BE1210" i="2" s="1"/>
  <c r="BI1208" i="2"/>
  <c r="BH1208" i="2"/>
  <c r="BG1208" i="2"/>
  <c r="BF1208" i="2"/>
  <c r="T1208" i="2"/>
  <c r="R1208" i="2"/>
  <c r="P1208" i="2"/>
  <c r="BK1208" i="2"/>
  <c r="J1208" i="2"/>
  <c r="BE1208" i="2"/>
  <c r="BI1205" i="2"/>
  <c r="BH1205" i="2"/>
  <c r="BG1205" i="2"/>
  <c r="BF1205" i="2"/>
  <c r="T1205" i="2"/>
  <c r="R1205" i="2"/>
  <c r="P1205" i="2"/>
  <c r="BK1205" i="2"/>
  <c r="J1205" i="2"/>
  <c r="BE1205" i="2"/>
  <c r="BI1202" i="2"/>
  <c r="BH1202" i="2"/>
  <c r="BG1202" i="2"/>
  <c r="BF1202" i="2"/>
  <c r="T1202" i="2"/>
  <c r="R1202" i="2"/>
  <c r="P1202" i="2"/>
  <c r="BK1202" i="2"/>
  <c r="J1202" i="2"/>
  <c r="BE1202" i="2"/>
  <c r="BI1198" i="2"/>
  <c r="BH1198" i="2"/>
  <c r="BG1198" i="2"/>
  <c r="BF1198" i="2"/>
  <c r="T1198" i="2"/>
  <c r="R1198" i="2"/>
  <c r="P1198" i="2"/>
  <c r="BK1198" i="2"/>
  <c r="J1198" i="2"/>
  <c r="BE1198" i="2"/>
  <c r="BI1197" i="2"/>
  <c r="BH1197" i="2"/>
  <c r="BG1197" i="2"/>
  <c r="BF1197" i="2"/>
  <c r="T1197" i="2"/>
  <c r="R1197" i="2"/>
  <c r="P1197" i="2"/>
  <c r="BK1197" i="2"/>
  <c r="J1197" i="2"/>
  <c r="BE1197" i="2"/>
  <c r="BI1193" i="2"/>
  <c r="BH1193" i="2"/>
  <c r="BG1193" i="2"/>
  <c r="BF1193" i="2"/>
  <c r="T1193" i="2"/>
  <c r="R1193" i="2"/>
  <c r="P1193" i="2"/>
  <c r="BK1193" i="2"/>
  <c r="J1193" i="2"/>
  <c r="BE1193" i="2"/>
  <c r="BI1188" i="2"/>
  <c r="BH1188" i="2"/>
  <c r="BG1188" i="2"/>
  <c r="BF1188" i="2"/>
  <c r="T1188" i="2"/>
  <c r="R1188" i="2"/>
  <c r="P1188" i="2"/>
  <c r="BK1188" i="2"/>
  <c r="J1188" i="2"/>
  <c r="BE1188" i="2"/>
  <c r="BI1187" i="2"/>
  <c r="BH1187" i="2"/>
  <c r="BG1187" i="2"/>
  <c r="BF1187" i="2"/>
  <c r="T1187" i="2"/>
  <c r="R1187" i="2"/>
  <c r="P1187" i="2"/>
  <c r="BK1187" i="2"/>
  <c r="J1187" i="2"/>
  <c r="BE1187" i="2"/>
  <c r="BI1184" i="2"/>
  <c r="BH1184" i="2"/>
  <c r="BG1184" i="2"/>
  <c r="BF1184" i="2"/>
  <c r="T1184" i="2"/>
  <c r="R1184" i="2"/>
  <c r="P1184" i="2"/>
  <c r="BK1184" i="2"/>
  <c r="J1184" i="2"/>
  <c r="BE1184" i="2"/>
  <c r="BI1183" i="2"/>
  <c r="BH1183" i="2"/>
  <c r="BG1183" i="2"/>
  <c r="BF1183" i="2"/>
  <c r="T1183" i="2"/>
  <c r="R1183" i="2"/>
  <c r="P1183" i="2"/>
  <c r="BK1183" i="2"/>
  <c r="J1183" i="2"/>
  <c r="BE1183" i="2"/>
  <c r="BI1180" i="2"/>
  <c r="BH1180" i="2"/>
  <c r="BG1180" i="2"/>
  <c r="BF1180" i="2"/>
  <c r="T1180" i="2"/>
  <c r="R1180" i="2"/>
  <c r="P1180" i="2"/>
  <c r="BK1180" i="2"/>
  <c r="J1180" i="2"/>
  <c r="BE1180" i="2"/>
  <c r="BI1175" i="2"/>
  <c r="BH1175" i="2"/>
  <c r="BG1175" i="2"/>
  <c r="BF1175" i="2"/>
  <c r="T1175" i="2"/>
  <c r="R1175" i="2"/>
  <c r="P1175" i="2"/>
  <c r="BK1175" i="2"/>
  <c r="J1175" i="2"/>
  <c r="BE1175" i="2"/>
  <c r="BI1174" i="2"/>
  <c r="BH1174" i="2"/>
  <c r="BG1174" i="2"/>
  <c r="BF1174" i="2"/>
  <c r="T1174" i="2"/>
  <c r="R1174" i="2"/>
  <c r="P1174" i="2"/>
  <c r="BK1174" i="2"/>
  <c r="J1174" i="2"/>
  <c r="BE1174" i="2"/>
  <c r="BI1167" i="2"/>
  <c r="BH1167" i="2"/>
  <c r="BG1167" i="2"/>
  <c r="BF1167" i="2"/>
  <c r="T1167" i="2"/>
  <c r="R1167" i="2"/>
  <c r="P1167" i="2"/>
  <c r="BK1167" i="2"/>
  <c r="J1167" i="2"/>
  <c r="BE1167" i="2"/>
  <c r="BI1166" i="2"/>
  <c r="BH1166" i="2"/>
  <c r="BG1166" i="2"/>
  <c r="BF1166" i="2"/>
  <c r="T1166" i="2"/>
  <c r="R1166" i="2"/>
  <c r="P1166" i="2"/>
  <c r="BK1166" i="2"/>
  <c r="J1166" i="2"/>
  <c r="BE1166" i="2"/>
  <c r="BI1165" i="2"/>
  <c r="BH1165" i="2"/>
  <c r="BG1165" i="2"/>
  <c r="BF1165" i="2"/>
  <c r="T1165" i="2"/>
  <c r="R1165" i="2"/>
  <c r="P1165" i="2"/>
  <c r="BK1165" i="2"/>
  <c r="J1165" i="2"/>
  <c r="BE1165" i="2"/>
  <c r="BI1162" i="2"/>
  <c r="BH1162" i="2"/>
  <c r="BG1162" i="2"/>
  <c r="BF1162" i="2"/>
  <c r="T1162" i="2"/>
  <c r="R1162" i="2"/>
  <c r="P1162" i="2"/>
  <c r="BK1162" i="2"/>
  <c r="J1162" i="2"/>
  <c r="BE1162" i="2"/>
  <c r="BI1155" i="2"/>
  <c r="BH1155" i="2"/>
  <c r="BG1155" i="2"/>
  <c r="BF1155" i="2"/>
  <c r="T1155" i="2"/>
  <c r="R1155" i="2"/>
  <c r="P1155" i="2"/>
  <c r="BK1155" i="2"/>
  <c r="J1155" i="2"/>
  <c r="BE1155" i="2"/>
  <c r="BI1145" i="2"/>
  <c r="BH1145" i="2"/>
  <c r="BG1145" i="2"/>
  <c r="BF1145" i="2"/>
  <c r="T1145" i="2"/>
  <c r="T1144" i="2"/>
  <c r="R1145" i="2"/>
  <c r="R1144" i="2"/>
  <c r="P1145" i="2"/>
  <c r="P1144" i="2"/>
  <c r="BK1145" i="2"/>
  <c r="BK1144" i="2"/>
  <c r="J1144" i="2" s="1"/>
  <c r="J78" i="2" s="1"/>
  <c r="J1145" i="2"/>
  <c r="BE1145" i="2" s="1"/>
  <c r="BI1143" i="2"/>
  <c r="BH1143" i="2"/>
  <c r="BG1143" i="2"/>
  <c r="BF1143" i="2"/>
  <c r="T1143" i="2"/>
  <c r="R1143" i="2"/>
  <c r="P1143" i="2"/>
  <c r="BK1143" i="2"/>
  <c r="J1143" i="2"/>
  <c r="BE1143" i="2"/>
  <c r="BI1140" i="2"/>
  <c r="BH1140" i="2"/>
  <c r="BG1140" i="2"/>
  <c r="BF1140" i="2"/>
  <c r="T1140" i="2"/>
  <c r="R1140" i="2"/>
  <c r="P1140" i="2"/>
  <c r="BK1140" i="2"/>
  <c r="J1140" i="2"/>
  <c r="BE1140" i="2"/>
  <c r="BI1139" i="2"/>
  <c r="BH1139" i="2"/>
  <c r="BG1139" i="2"/>
  <c r="BF1139" i="2"/>
  <c r="T1139" i="2"/>
  <c r="R1139" i="2"/>
  <c r="P1139" i="2"/>
  <c r="BK1139" i="2"/>
  <c r="J1139" i="2"/>
  <c r="BE1139" i="2"/>
  <c r="BI1136" i="2"/>
  <c r="BH1136" i="2"/>
  <c r="BG1136" i="2"/>
  <c r="BF1136" i="2"/>
  <c r="T1136" i="2"/>
  <c r="R1136" i="2"/>
  <c r="P1136" i="2"/>
  <c r="BK1136" i="2"/>
  <c r="J1136" i="2"/>
  <c r="BE1136" i="2"/>
  <c r="BI1133" i="2"/>
  <c r="BH1133" i="2"/>
  <c r="BG1133" i="2"/>
  <c r="BF1133" i="2"/>
  <c r="T1133" i="2"/>
  <c r="R1133" i="2"/>
  <c r="P1133" i="2"/>
  <c r="BK1133" i="2"/>
  <c r="J1133" i="2"/>
  <c r="BE1133" i="2"/>
  <c r="BI1130" i="2"/>
  <c r="BH1130" i="2"/>
  <c r="BG1130" i="2"/>
  <c r="BF1130" i="2"/>
  <c r="T1130" i="2"/>
  <c r="R1130" i="2"/>
  <c r="P1130" i="2"/>
  <c r="BK1130" i="2"/>
  <c r="J1130" i="2"/>
  <c r="BE1130" i="2"/>
  <c r="BI1127" i="2"/>
  <c r="BH1127" i="2"/>
  <c r="BG1127" i="2"/>
  <c r="BF1127" i="2"/>
  <c r="T1127" i="2"/>
  <c r="R1127" i="2"/>
  <c r="P1127" i="2"/>
  <c r="BK1127" i="2"/>
  <c r="J1127" i="2"/>
  <c r="BE1127" i="2"/>
  <c r="BI1126" i="2"/>
  <c r="BH1126" i="2"/>
  <c r="BG1126" i="2"/>
  <c r="BF1126" i="2"/>
  <c r="T1126" i="2"/>
  <c r="R1126" i="2"/>
  <c r="P1126" i="2"/>
  <c r="BK1126" i="2"/>
  <c r="J1126" i="2"/>
  <c r="BE1126" i="2"/>
  <c r="BI1120" i="2"/>
  <c r="BH1120" i="2"/>
  <c r="BG1120" i="2"/>
  <c r="BF1120" i="2"/>
  <c r="T1120" i="2"/>
  <c r="R1120" i="2"/>
  <c r="P1120" i="2"/>
  <c r="BK1120" i="2"/>
  <c r="J1120" i="2"/>
  <c r="BE1120" i="2"/>
  <c r="BI1115" i="2"/>
  <c r="BH1115" i="2"/>
  <c r="BG1115" i="2"/>
  <c r="BF1115" i="2"/>
  <c r="T1115" i="2"/>
  <c r="R1115" i="2"/>
  <c r="P1115" i="2"/>
  <c r="BK1115" i="2"/>
  <c r="J1115" i="2"/>
  <c r="BE1115" i="2"/>
  <c r="BI1105" i="2"/>
  <c r="BH1105" i="2"/>
  <c r="BG1105" i="2"/>
  <c r="BF1105" i="2"/>
  <c r="T1105" i="2"/>
  <c r="T1104" i="2"/>
  <c r="R1105" i="2"/>
  <c r="R1104" i="2"/>
  <c r="P1105" i="2"/>
  <c r="P1104" i="2"/>
  <c r="BK1105" i="2"/>
  <c r="BK1104" i="2"/>
  <c r="J1104" i="2" s="1"/>
  <c r="J77" i="2" s="1"/>
  <c r="J1105" i="2"/>
  <c r="BE1105" i="2" s="1"/>
  <c r="BI1103" i="2"/>
  <c r="BH1103" i="2"/>
  <c r="BG1103" i="2"/>
  <c r="BF1103" i="2"/>
  <c r="T1103" i="2"/>
  <c r="R1103" i="2"/>
  <c r="P1103" i="2"/>
  <c r="BK1103" i="2"/>
  <c r="J1103" i="2"/>
  <c r="BE1103" i="2"/>
  <c r="BI1102" i="2"/>
  <c r="BH1102" i="2"/>
  <c r="BG1102" i="2"/>
  <c r="BF1102" i="2"/>
  <c r="T1102" i="2"/>
  <c r="T1101" i="2"/>
  <c r="R1102" i="2"/>
  <c r="R1101" i="2"/>
  <c r="P1102" i="2"/>
  <c r="P1101" i="2"/>
  <c r="BK1102" i="2"/>
  <c r="BK1101" i="2"/>
  <c r="J1101" i="2" s="1"/>
  <c r="J76" i="2" s="1"/>
  <c r="J1102" i="2"/>
  <c r="BE1102" i="2" s="1"/>
  <c r="BI1100" i="2"/>
  <c r="BH1100" i="2"/>
  <c r="BG1100" i="2"/>
  <c r="BF1100" i="2"/>
  <c r="T1100" i="2"/>
  <c r="R1100" i="2"/>
  <c r="P1100" i="2"/>
  <c r="BK1100" i="2"/>
  <c r="J1100" i="2"/>
  <c r="BE1100" i="2"/>
  <c r="BI1096" i="2"/>
  <c r="BH1096" i="2"/>
  <c r="BG1096" i="2"/>
  <c r="BF1096" i="2"/>
  <c r="T1096" i="2"/>
  <c r="R1096" i="2"/>
  <c r="P1096" i="2"/>
  <c r="BK1096" i="2"/>
  <c r="J1096" i="2"/>
  <c r="BE1096" i="2"/>
  <c r="BI1081" i="2"/>
  <c r="BH1081" i="2"/>
  <c r="BG1081" i="2"/>
  <c r="BF1081" i="2"/>
  <c r="T1081" i="2"/>
  <c r="R1081" i="2"/>
  <c r="P1081" i="2"/>
  <c r="BK1081" i="2"/>
  <c r="J1081" i="2"/>
  <c r="BE1081" i="2"/>
  <c r="BI1064" i="2"/>
  <c r="BH1064" i="2"/>
  <c r="BG1064" i="2"/>
  <c r="BF1064" i="2"/>
  <c r="T1064" i="2"/>
  <c r="R1064" i="2"/>
  <c r="P1064" i="2"/>
  <c r="BK1064" i="2"/>
  <c r="J1064" i="2"/>
  <c r="BE1064" i="2"/>
  <c r="BI1060" i="2"/>
  <c r="BH1060" i="2"/>
  <c r="BG1060" i="2"/>
  <c r="BF1060" i="2"/>
  <c r="T1060" i="2"/>
  <c r="R1060" i="2"/>
  <c r="P1060" i="2"/>
  <c r="BK1060" i="2"/>
  <c r="J1060" i="2"/>
  <c r="BE1060" i="2"/>
  <c r="BI1057" i="2"/>
  <c r="BH1057" i="2"/>
  <c r="BG1057" i="2"/>
  <c r="BF1057" i="2"/>
  <c r="T1057" i="2"/>
  <c r="R1057" i="2"/>
  <c r="P1057" i="2"/>
  <c r="BK1057" i="2"/>
  <c r="J1057" i="2"/>
  <c r="BE1057" i="2"/>
  <c r="BI1053" i="2"/>
  <c r="BH1053" i="2"/>
  <c r="BG1053" i="2"/>
  <c r="BF1053" i="2"/>
  <c r="T1053" i="2"/>
  <c r="R1053" i="2"/>
  <c r="P1053" i="2"/>
  <c r="BK1053" i="2"/>
  <c r="J1053" i="2"/>
  <c r="BE1053" i="2"/>
  <c r="BI1050" i="2"/>
  <c r="BH1050" i="2"/>
  <c r="BG1050" i="2"/>
  <c r="BF1050" i="2"/>
  <c r="T1050" i="2"/>
  <c r="R1050" i="2"/>
  <c r="P1050" i="2"/>
  <c r="BK1050" i="2"/>
  <c r="J1050" i="2"/>
  <c r="BE1050" i="2"/>
  <c r="BI1046" i="2"/>
  <c r="BH1046" i="2"/>
  <c r="BG1046" i="2"/>
  <c r="BF1046" i="2"/>
  <c r="T1046" i="2"/>
  <c r="R1046" i="2"/>
  <c r="P1046" i="2"/>
  <c r="BK1046" i="2"/>
  <c r="J1046" i="2"/>
  <c r="BE1046" i="2"/>
  <c r="BI1040" i="2"/>
  <c r="BH1040" i="2"/>
  <c r="BG1040" i="2"/>
  <c r="BF1040" i="2"/>
  <c r="T1040" i="2"/>
  <c r="T1039" i="2"/>
  <c r="R1040" i="2"/>
  <c r="R1039" i="2"/>
  <c r="P1040" i="2"/>
  <c r="P1039" i="2"/>
  <c r="BK1040" i="2"/>
  <c r="BK1039" i="2"/>
  <c r="J1039" i="2" s="1"/>
  <c r="J75" i="2" s="1"/>
  <c r="J1040" i="2"/>
  <c r="BE1040" i="2" s="1"/>
  <c r="BI1038" i="2"/>
  <c r="BH1038" i="2"/>
  <c r="BG1038" i="2"/>
  <c r="BF1038" i="2"/>
  <c r="T1038" i="2"/>
  <c r="R1038" i="2"/>
  <c r="P1038" i="2"/>
  <c r="BK1038" i="2"/>
  <c r="J1038" i="2"/>
  <c r="BE1038" i="2"/>
  <c r="BI1036" i="2"/>
  <c r="BH1036" i="2"/>
  <c r="BG1036" i="2"/>
  <c r="BF1036" i="2"/>
  <c r="T1036" i="2"/>
  <c r="R1036" i="2"/>
  <c r="P1036" i="2"/>
  <c r="BK1036" i="2"/>
  <c r="J1036" i="2"/>
  <c r="BE1036" i="2"/>
  <c r="BI1034" i="2"/>
  <c r="BH1034" i="2"/>
  <c r="BG1034" i="2"/>
  <c r="BF1034" i="2"/>
  <c r="T1034" i="2"/>
  <c r="R1034" i="2"/>
  <c r="P1034" i="2"/>
  <c r="BK1034" i="2"/>
  <c r="J1034" i="2"/>
  <c r="BE1034" i="2"/>
  <c r="BI1028" i="2"/>
  <c r="BH1028" i="2"/>
  <c r="BG1028" i="2"/>
  <c r="BF1028" i="2"/>
  <c r="T1028" i="2"/>
  <c r="R1028" i="2"/>
  <c r="P1028" i="2"/>
  <c r="BK1028" i="2"/>
  <c r="J1028" i="2"/>
  <c r="BE1028" i="2"/>
  <c r="BI1022" i="2"/>
  <c r="BH1022" i="2"/>
  <c r="BG1022" i="2"/>
  <c r="BF1022" i="2"/>
  <c r="T1022" i="2"/>
  <c r="R1022" i="2"/>
  <c r="P1022" i="2"/>
  <c r="BK1022" i="2"/>
  <c r="J1022" i="2"/>
  <c r="BE1022" i="2"/>
  <c r="BI1018" i="2"/>
  <c r="BH1018" i="2"/>
  <c r="BG1018" i="2"/>
  <c r="BF1018" i="2"/>
  <c r="T1018" i="2"/>
  <c r="R1018" i="2"/>
  <c r="P1018" i="2"/>
  <c r="BK1018" i="2"/>
  <c r="J1018" i="2"/>
  <c r="BE1018" i="2"/>
  <c r="BI1011" i="2"/>
  <c r="BH1011" i="2"/>
  <c r="BG1011" i="2"/>
  <c r="BF1011" i="2"/>
  <c r="T1011" i="2"/>
  <c r="R1011" i="2"/>
  <c r="P1011" i="2"/>
  <c r="BK1011" i="2"/>
  <c r="J1011" i="2"/>
  <c r="BE1011" i="2"/>
  <c r="BI995" i="2"/>
  <c r="BH995" i="2"/>
  <c r="BG995" i="2"/>
  <c r="BF995" i="2"/>
  <c r="T995" i="2"/>
  <c r="T994" i="2"/>
  <c r="R995" i="2"/>
  <c r="R994" i="2"/>
  <c r="P995" i="2"/>
  <c r="P994" i="2"/>
  <c r="BK995" i="2"/>
  <c r="BK994" i="2"/>
  <c r="J994" i="2" s="1"/>
  <c r="J74" i="2" s="1"/>
  <c r="J995" i="2"/>
  <c r="BE995" i="2" s="1"/>
  <c r="BI993" i="2"/>
  <c r="BH993" i="2"/>
  <c r="BG993" i="2"/>
  <c r="BF993" i="2"/>
  <c r="T993" i="2"/>
  <c r="R993" i="2"/>
  <c r="P993" i="2"/>
  <c r="BK993" i="2"/>
  <c r="J993" i="2"/>
  <c r="BE993" i="2"/>
  <c r="BI989" i="2"/>
  <c r="BH989" i="2"/>
  <c r="BG989" i="2"/>
  <c r="BF989" i="2"/>
  <c r="T989" i="2"/>
  <c r="R989" i="2"/>
  <c r="P989" i="2"/>
  <c r="BK989" i="2"/>
  <c r="J989" i="2"/>
  <c r="BE989" i="2"/>
  <c r="BI986" i="2"/>
  <c r="BH986" i="2"/>
  <c r="BG986" i="2"/>
  <c r="BF986" i="2"/>
  <c r="T986" i="2"/>
  <c r="R986" i="2"/>
  <c r="P986" i="2"/>
  <c r="BK986" i="2"/>
  <c r="J986" i="2"/>
  <c r="BE986" i="2"/>
  <c r="BI978" i="2"/>
  <c r="BH978" i="2"/>
  <c r="BG978" i="2"/>
  <c r="BF978" i="2"/>
  <c r="T978" i="2"/>
  <c r="R978" i="2"/>
  <c r="P978" i="2"/>
  <c r="BK978" i="2"/>
  <c r="J978" i="2"/>
  <c r="BE978" i="2"/>
  <c r="BI973" i="2"/>
  <c r="BH973" i="2"/>
  <c r="BG973" i="2"/>
  <c r="BF973" i="2"/>
  <c r="T973" i="2"/>
  <c r="R973" i="2"/>
  <c r="P973" i="2"/>
  <c r="BK973" i="2"/>
  <c r="J973" i="2"/>
  <c r="BE973" i="2"/>
  <c r="BI970" i="2"/>
  <c r="BH970" i="2"/>
  <c r="BG970" i="2"/>
  <c r="BF970" i="2"/>
  <c r="T970" i="2"/>
  <c r="R970" i="2"/>
  <c r="P970" i="2"/>
  <c r="BK970" i="2"/>
  <c r="J970" i="2"/>
  <c r="BE970" i="2"/>
  <c r="BI962" i="2"/>
  <c r="BH962" i="2"/>
  <c r="BG962" i="2"/>
  <c r="BF962" i="2"/>
  <c r="T962" i="2"/>
  <c r="R962" i="2"/>
  <c r="P962" i="2"/>
  <c r="BK962" i="2"/>
  <c r="J962" i="2"/>
  <c r="BE962" i="2"/>
  <c r="BI959" i="2"/>
  <c r="BH959" i="2"/>
  <c r="BG959" i="2"/>
  <c r="BF959" i="2"/>
  <c r="T959" i="2"/>
  <c r="R959" i="2"/>
  <c r="P959" i="2"/>
  <c r="BK959" i="2"/>
  <c r="J959" i="2"/>
  <c r="BE959" i="2"/>
  <c r="BI956" i="2"/>
  <c r="BH956" i="2"/>
  <c r="BG956" i="2"/>
  <c r="BF956" i="2"/>
  <c r="T956" i="2"/>
  <c r="R956" i="2"/>
  <c r="P956" i="2"/>
  <c r="BK956" i="2"/>
  <c r="J956" i="2"/>
  <c r="BE956" i="2"/>
  <c r="BI949" i="2"/>
  <c r="BH949" i="2"/>
  <c r="BG949" i="2"/>
  <c r="BF949" i="2"/>
  <c r="T949" i="2"/>
  <c r="R949" i="2"/>
  <c r="P949" i="2"/>
  <c r="BK949" i="2"/>
  <c r="J949" i="2"/>
  <c r="BE949" i="2"/>
  <c r="BI941" i="2"/>
  <c r="BH941" i="2"/>
  <c r="BG941" i="2"/>
  <c r="BF941" i="2"/>
  <c r="T941" i="2"/>
  <c r="R941" i="2"/>
  <c r="P941" i="2"/>
  <c r="BK941" i="2"/>
  <c r="J941" i="2"/>
  <c r="BE941" i="2"/>
  <c r="BI938" i="2"/>
  <c r="BH938" i="2"/>
  <c r="BG938" i="2"/>
  <c r="BF938" i="2"/>
  <c r="T938" i="2"/>
  <c r="T937" i="2"/>
  <c r="T936" i="2" s="1"/>
  <c r="R938" i="2"/>
  <c r="P938" i="2"/>
  <c r="P937" i="2"/>
  <c r="P936" i="2" s="1"/>
  <c r="BK938" i="2"/>
  <c r="J938" i="2"/>
  <c r="BE938" i="2"/>
  <c r="BI934" i="2"/>
  <c r="BH934" i="2"/>
  <c r="BG934" i="2"/>
  <c r="BF934" i="2"/>
  <c r="T934" i="2"/>
  <c r="R934" i="2"/>
  <c r="P934" i="2"/>
  <c r="BK934" i="2"/>
  <c r="J934" i="2"/>
  <c r="BE934" i="2"/>
  <c r="BI932" i="2"/>
  <c r="BH932" i="2"/>
  <c r="BG932" i="2"/>
  <c r="BF932" i="2"/>
  <c r="T932" i="2"/>
  <c r="T931" i="2"/>
  <c r="R932" i="2"/>
  <c r="R931" i="2"/>
  <c r="P932" i="2"/>
  <c r="P931" i="2"/>
  <c r="BK932" i="2"/>
  <c r="BK931" i="2"/>
  <c r="J931" i="2" s="1"/>
  <c r="J932" i="2"/>
  <c r="BE932" i="2" s="1"/>
  <c r="J71" i="2"/>
  <c r="BI930" i="2"/>
  <c r="BH930" i="2"/>
  <c r="BG930" i="2"/>
  <c r="BF930" i="2"/>
  <c r="T930" i="2"/>
  <c r="R930" i="2"/>
  <c r="P930" i="2"/>
  <c r="BK930" i="2"/>
  <c r="J930" i="2"/>
  <c r="BE930" i="2"/>
  <c r="BI929" i="2"/>
  <c r="BH929" i="2"/>
  <c r="BG929" i="2"/>
  <c r="BF929" i="2"/>
  <c r="T929" i="2"/>
  <c r="R929" i="2"/>
  <c r="P929" i="2"/>
  <c r="BK929" i="2"/>
  <c r="J929" i="2"/>
  <c r="BE929" i="2"/>
  <c r="BI928" i="2"/>
  <c r="BH928" i="2"/>
  <c r="BG928" i="2"/>
  <c r="BF928" i="2"/>
  <c r="T928" i="2"/>
  <c r="R928" i="2"/>
  <c r="P928" i="2"/>
  <c r="BK928" i="2"/>
  <c r="J928" i="2"/>
  <c r="BE928" i="2"/>
  <c r="BI925" i="2"/>
  <c r="BH925" i="2"/>
  <c r="BG925" i="2"/>
  <c r="BF925" i="2"/>
  <c r="T925" i="2"/>
  <c r="R925" i="2"/>
  <c r="P925" i="2"/>
  <c r="BK925" i="2"/>
  <c r="J925" i="2"/>
  <c r="BE925" i="2"/>
  <c r="BI924" i="2"/>
  <c r="BH924" i="2"/>
  <c r="BG924" i="2"/>
  <c r="BF924" i="2"/>
  <c r="T924" i="2"/>
  <c r="R924" i="2"/>
  <c r="P924" i="2"/>
  <c r="BK924" i="2"/>
  <c r="J924" i="2"/>
  <c r="BE924" i="2"/>
  <c r="BI923" i="2"/>
  <c r="BH923" i="2"/>
  <c r="BG923" i="2"/>
  <c r="BF923" i="2"/>
  <c r="T923" i="2"/>
  <c r="T922" i="2"/>
  <c r="R923" i="2"/>
  <c r="R922" i="2"/>
  <c r="P923" i="2"/>
  <c r="P922" i="2"/>
  <c r="BK923" i="2"/>
  <c r="BK922" i="2"/>
  <c r="J922" i="2" s="1"/>
  <c r="J923" i="2"/>
  <c r="BE923" i="2" s="1"/>
  <c r="J70" i="2"/>
  <c r="BI921" i="2"/>
  <c r="BH921" i="2"/>
  <c r="BG921" i="2"/>
  <c r="BF921" i="2"/>
  <c r="T921" i="2"/>
  <c r="R921" i="2"/>
  <c r="P921" i="2"/>
  <c r="BK921" i="2"/>
  <c r="J921" i="2"/>
  <c r="BE921" i="2"/>
  <c r="BI918" i="2"/>
  <c r="BH918" i="2"/>
  <c r="BG918" i="2"/>
  <c r="BF918" i="2"/>
  <c r="T918" i="2"/>
  <c r="R918" i="2"/>
  <c r="P918" i="2"/>
  <c r="BK918" i="2"/>
  <c r="J918" i="2"/>
  <c r="BE918" i="2"/>
  <c r="BI915" i="2"/>
  <c r="BH915" i="2"/>
  <c r="BG915" i="2"/>
  <c r="BF915" i="2"/>
  <c r="T915" i="2"/>
  <c r="R915" i="2"/>
  <c r="P915" i="2"/>
  <c r="BK915" i="2"/>
  <c r="J915" i="2"/>
  <c r="BE915" i="2"/>
  <c r="BI912" i="2"/>
  <c r="BH912" i="2"/>
  <c r="BG912" i="2"/>
  <c r="BF912" i="2"/>
  <c r="T912" i="2"/>
  <c r="R912" i="2"/>
  <c r="P912" i="2"/>
  <c r="BK912" i="2"/>
  <c r="J912" i="2"/>
  <c r="BE912" i="2"/>
  <c r="BI909" i="2"/>
  <c r="BH909" i="2"/>
  <c r="BG909" i="2"/>
  <c r="BF909" i="2"/>
  <c r="T909" i="2"/>
  <c r="R909" i="2"/>
  <c r="P909" i="2"/>
  <c r="BK909" i="2"/>
  <c r="J909" i="2"/>
  <c r="BE909" i="2"/>
  <c r="BI906" i="2"/>
  <c r="BH906" i="2"/>
  <c r="BG906" i="2"/>
  <c r="BF906" i="2"/>
  <c r="T906" i="2"/>
  <c r="R906" i="2"/>
  <c r="P906" i="2"/>
  <c r="BK906" i="2"/>
  <c r="J906" i="2"/>
  <c r="BE906" i="2"/>
  <c r="BI894" i="2"/>
  <c r="BH894" i="2"/>
  <c r="BG894" i="2"/>
  <c r="BF894" i="2"/>
  <c r="T894" i="2"/>
  <c r="R894" i="2"/>
  <c r="P894" i="2"/>
  <c r="BK894" i="2"/>
  <c r="J894" i="2"/>
  <c r="BE894" i="2"/>
  <c r="BI889" i="2"/>
  <c r="BH889" i="2"/>
  <c r="BG889" i="2"/>
  <c r="BF889" i="2"/>
  <c r="T889" i="2"/>
  <c r="R889" i="2"/>
  <c r="P889" i="2"/>
  <c r="BK889" i="2"/>
  <c r="J889" i="2"/>
  <c r="BE889" i="2"/>
  <c r="BI881" i="2"/>
  <c r="BH881" i="2"/>
  <c r="BG881" i="2"/>
  <c r="BF881" i="2"/>
  <c r="T881" i="2"/>
  <c r="R881" i="2"/>
  <c r="P881" i="2"/>
  <c r="BK881" i="2"/>
  <c r="J881" i="2"/>
  <c r="BE881" i="2"/>
  <c r="BI872" i="2"/>
  <c r="BH872" i="2"/>
  <c r="BG872" i="2"/>
  <c r="BF872" i="2"/>
  <c r="T872" i="2"/>
  <c r="R872" i="2"/>
  <c r="P872" i="2"/>
  <c r="BK872" i="2"/>
  <c r="J872" i="2"/>
  <c r="BE872" i="2"/>
  <c r="BI869" i="2"/>
  <c r="BH869" i="2"/>
  <c r="BG869" i="2"/>
  <c r="BF869" i="2"/>
  <c r="T869" i="2"/>
  <c r="R869" i="2"/>
  <c r="P869" i="2"/>
  <c r="BK869" i="2"/>
  <c r="J869" i="2"/>
  <c r="BE869" i="2"/>
  <c r="BI868" i="2"/>
  <c r="BH868" i="2"/>
  <c r="BG868" i="2"/>
  <c r="BF868" i="2"/>
  <c r="T868" i="2"/>
  <c r="R868" i="2"/>
  <c r="P868" i="2"/>
  <c r="BK868" i="2"/>
  <c r="J868" i="2"/>
  <c r="BE868" i="2"/>
  <c r="BI861" i="2"/>
  <c r="BH861" i="2"/>
  <c r="BG861" i="2"/>
  <c r="BF861" i="2"/>
  <c r="T861" i="2"/>
  <c r="R861" i="2"/>
  <c r="P861" i="2"/>
  <c r="BK861" i="2"/>
  <c r="J861" i="2"/>
  <c r="BE861" i="2"/>
  <c r="BI858" i="2"/>
  <c r="BH858" i="2"/>
  <c r="BG858" i="2"/>
  <c r="BF858" i="2"/>
  <c r="T858" i="2"/>
  <c r="R858" i="2"/>
  <c r="P858" i="2"/>
  <c r="BK858" i="2"/>
  <c r="J858" i="2"/>
  <c r="BE858" i="2"/>
  <c r="BI852" i="2"/>
  <c r="BH852" i="2"/>
  <c r="BG852" i="2"/>
  <c r="BF852" i="2"/>
  <c r="T852" i="2"/>
  <c r="R852" i="2"/>
  <c r="P852" i="2"/>
  <c r="BK852" i="2"/>
  <c r="J852" i="2"/>
  <c r="BE852" i="2"/>
  <c r="BI849" i="2"/>
  <c r="BH849" i="2"/>
  <c r="BG849" i="2"/>
  <c r="BF849" i="2"/>
  <c r="T849" i="2"/>
  <c r="R849" i="2"/>
  <c r="P849" i="2"/>
  <c r="BK849" i="2"/>
  <c r="J849" i="2"/>
  <c r="BE849" i="2"/>
  <c r="BI843" i="2"/>
  <c r="BH843" i="2"/>
  <c r="BG843" i="2"/>
  <c r="BF843" i="2"/>
  <c r="T843" i="2"/>
  <c r="R843" i="2"/>
  <c r="P843" i="2"/>
  <c r="BK843" i="2"/>
  <c r="J843" i="2"/>
  <c r="BE843" i="2"/>
  <c r="BI835" i="2"/>
  <c r="BH835" i="2"/>
  <c r="BG835" i="2"/>
  <c r="BF835" i="2"/>
  <c r="T835" i="2"/>
  <c r="R835" i="2"/>
  <c r="P835" i="2"/>
  <c r="BK835" i="2"/>
  <c r="J835" i="2"/>
  <c r="BE835" i="2"/>
  <c r="BI820" i="2"/>
  <c r="BH820" i="2"/>
  <c r="BG820" i="2"/>
  <c r="BF820" i="2"/>
  <c r="T820" i="2"/>
  <c r="R820" i="2"/>
  <c r="P820" i="2"/>
  <c r="BK820" i="2"/>
  <c r="J820" i="2"/>
  <c r="BE820" i="2"/>
  <c r="BI817" i="2"/>
  <c r="BH817" i="2"/>
  <c r="BG817" i="2"/>
  <c r="BF817" i="2"/>
  <c r="T817" i="2"/>
  <c r="R817" i="2"/>
  <c r="P817" i="2"/>
  <c r="BK817" i="2"/>
  <c r="J817" i="2"/>
  <c r="BE817" i="2"/>
  <c r="BI816" i="2"/>
  <c r="BH816" i="2"/>
  <c r="BG816" i="2"/>
  <c r="BF816" i="2"/>
  <c r="T816" i="2"/>
  <c r="R816" i="2"/>
  <c r="P816" i="2"/>
  <c r="BK816" i="2"/>
  <c r="J816" i="2"/>
  <c r="BE816" i="2"/>
  <c r="BI815" i="2"/>
  <c r="BH815" i="2"/>
  <c r="BG815" i="2"/>
  <c r="BF815" i="2"/>
  <c r="T815" i="2"/>
  <c r="R815" i="2"/>
  <c r="P815" i="2"/>
  <c r="BK815" i="2"/>
  <c r="J815" i="2"/>
  <c r="BE815" i="2"/>
  <c r="BI808" i="2"/>
  <c r="BH808" i="2"/>
  <c r="BG808" i="2"/>
  <c r="BF808" i="2"/>
  <c r="T808" i="2"/>
  <c r="R808" i="2"/>
  <c r="P808" i="2"/>
  <c r="BK808" i="2"/>
  <c r="J808" i="2"/>
  <c r="BE808" i="2"/>
  <c r="BI805" i="2"/>
  <c r="BH805" i="2"/>
  <c r="BG805" i="2"/>
  <c r="BF805" i="2"/>
  <c r="T805" i="2"/>
  <c r="R805" i="2"/>
  <c r="P805" i="2"/>
  <c r="BK805" i="2"/>
  <c r="J805" i="2"/>
  <c r="BE805" i="2"/>
  <c r="BI800" i="2"/>
  <c r="BH800" i="2"/>
  <c r="BG800" i="2"/>
  <c r="BF800" i="2"/>
  <c r="T800" i="2"/>
  <c r="R800" i="2"/>
  <c r="P800" i="2"/>
  <c r="BK800" i="2"/>
  <c r="J800" i="2"/>
  <c r="BE800" i="2"/>
  <c r="BI797" i="2"/>
  <c r="BH797" i="2"/>
  <c r="BG797" i="2"/>
  <c r="BF797" i="2"/>
  <c r="T797" i="2"/>
  <c r="R797" i="2"/>
  <c r="P797" i="2"/>
  <c r="BK797" i="2"/>
  <c r="J797" i="2"/>
  <c r="BE797" i="2"/>
  <c r="BI791" i="2"/>
  <c r="BH791" i="2"/>
  <c r="BG791" i="2"/>
  <c r="BF791" i="2"/>
  <c r="T791" i="2"/>
  <c r="R791" i="2"/>
  <c r="P791" i="2"/>
  <c r="BK791" i="2"/>
  <c r="J791" i="2"/>
  <c r="BE791" i="2"/>
  <c r="BI787" i="2"/>
  <c r="BH787" i="2"/>
  <c r="BG787" i="2"/>
  <c r="BF787" i="2"/>
  <c r="T787" i="2"/>
  <c r="R787" i="2"/>
  <c r="P787" i="2"/>
  <c r="BK787" i="2"/>
  <c r="J787" i="2"/>
  <c r="BE787" i="2"/>
  <c r="BI782" i="2"/>
  <c r="BH782" i="2"/>
  <c r="BG782" i="2"/>
  <c r="BF782" i="2"/>
  <c r="T782" i="2"/>
  <c r="R782" i="2"/>
  <c r="P782" i="2"/>
  <c r="BK782" i="2"/>
  <c r="J782" i="2"/>
  <c r="BE782" i="2"/>
  <c r="BI776" i="2"/>
  <c r="BH776" i="2"/>
  <c r="BG776" i="2"/>
  <c r="BF776" i="2"/>
  <c r="T776" i="2"/>
  <c r="R776" i="2"/>
  <c r="P776" i="2"/>
  <c r="BK776" i="2"/>
  <c r="J776" i="2"/>
  <c r="BE776" i="2"/>
  <c r="BI773" i="2"/>
  <c r="BH773" i="2"/>
  <c r="BG773" i="2"/>
  <c r="BF773" i="2"/>
  <c r="T773" i="2"/>
  <c r="R773" i="2"/>
  <c r="P773" i="2"/>
  <c r="BK773" i="2"/>
  <c r="J773" i="2"/>
  <c r="BE773" i="2"/>
  <c r="BI771" i="2"/>
  <c r="BH771" i="2"/>
  <c r="BG771" i="2"/>
  <c r="BF771" i="2"/>
  <c r="T771" i="2"/>
  <c r="R771" i="2"/>
  <c r="P771" i="2"/>
  <c r="BK771" i="2"/>
  <c r="J771" i="2"/>
  <c r="BE771" i="2"/>
  <c r="BI766" i="2"/>
  <c r="BH766" i="2"/>
  <c r="BG766" i="2"/>
  <c r="BF766" i="2"/>
  <c r="T766" i="2"/>
  <c r="R766" i="2"/>
  <c r="P766" i="2"/>
  <c r="BK766" i="2"/>
  <c r="J766" i="2"/>
  <c r="BE766" i="2"/>
  <c r="BI763" i="2"/>
  <c r="BH763" i="2"/>
  <c r="BG763" i="2"/>
  <c r="BF763" i="2"/>
  <c r="T763" i="2"/>
  <c r="R763" i="2"/>
  <c r="P763" i="2"/>
  <c r="BK763" i="2"/>
  <c r="J763" i="2"/>
  <c r="BE763" i="2"/>
  <c r="BI760" i="2"/>
  <c r="BH760" i="2"/>
  <c r="BG760" i="2"/>
  <c r="BF760" i="2"/>
  <c r="T760" i="2"/>
  <c r="R760" i="2"/>
  <c r="P760" i="2"/>
  <c r="BK760" i="2"/>
  <c r="J760" i="2"/>
  <c r="BE760" i="2"/>
  <c r="BI757" i="2"/>
  <c r="BH757" i="2"/>
  <c r="BG757" i="2"/>
  <c r="BF757" i="2"/>
  <c r="T757" i="2"/>
  <c r="R757" i="2"/>
  <c r="P757" i="2"/>
  <c r="BK757" i="2"/>
  <c r="J757" i="2"/>
  <c r="BE757" i="2"/>
  <c r="BI754" i="2"/>
  <c r="BH754" i="2"/>
  <c r="BG754" i="2"/>
  <c r="BF754" i="2"/>
  <c r="T754" i="2"/>
  <c r="R754" i="2"/>
  <c r="P754" i="2"/>
  <c r="BK754" i="2"/>
  <c r="J754" i="2"/>
  <c r="BE754" i="2"/>
  <c r="BI748" i="2"/>
  <c r="BH748" i="2"/>
  <c r="BG748" i="2"/>
  <c r="BF748" i="2"/>
  <c r="T748" i="2"/>
  <c r="R748" i="2"/>
  <c r="P748" i="2"/>
  <c r="BK748" i="2"/>
  <c r="J748" i="2"/>
  <c r="BE748" i="2"/>
  <c r="BI743" i="2"/>
  <c r="BH743" i="2"/>
  <c r="BG743" i="2"/>
  <c r="BF743" i="2"/>
  <c r="T743" i="2"/>
  <c r="R743" i="2"/>
  <c r="P743" i="2"/>
  <c r="BK743" i="2"/>
  <c r="J743" i="2"/>
  <c r="BE743" i="2"/>
  <c r="BI738" i="2"/>
  <c r="BH738" i="2"/>
  <c r="BG738" i="2"/>
  <c r="BF738" i="2"/>
  <c r="T738" i="2"/>
  <c r="R738" i="2"/>
  <c r="P738" i="2"/>
  <c r="BK738" i="2"/>
  <c r="J738" i="2"/>
  <c r="BE738" i="2"/>
  <c r="BI732" i="2"/>
  <c r="BH732" i="2"/>
  <c r="BG732" i="2"/>
  <c r="BF732" i="2"/>
  <c r="T732" i="2"/>
  <c r="R732" i="2"/>
  <c r="P732" i="2"/>
  <c r="BK732" i="2"/>
  <c r="J732" i="2"/>
  <c r="BE732" i="2"/>
  <c r="BI726" i="2"/>
  <c r="BH726" i="2"/>
  <c r="BG726" i="2"/>
  <c r="BF726" i="2"/>
  <c r="T726" i="2"/>
  <c r="R726" i="2"/>
  <c r="P726" i="2"/>
  <c r="BK726" i="2"/>
  <c r="J726" i="2"/>
  <c r="BE726" i="2"/>
  <c r="BI719" i="2"/>
  <c r="BH719" i="2"/>
  <c r="BG719" i="2"/>
  <c r="BF719" i="2"/>
  <c r="T719" i="2"/>
  <c r="R719" i="2"/>
  <c r="P719" i="2"/>
  <c r="BK719" i="2"/>
  <c r="J719" i="2"/>
  <c r="BE719" i="2"/>
  <c r="BI716" i="2"/>
  <c r="BH716" i="2"/>
  <c r="BG716" i="2"/>
  <c r="BF716" i="2"/>
  <c r="T716" i="2"/>
  <c r="R716" i="2"/>
  <c r="P716" i="2"/>
  <c r="BK716" i="2"/>
  <c r="J716" i="2"/>
  <c r="BE716" i="2"/>
  <c r="BI712" i="2"/>
  <c r="BH712" i="2"/>
  <c r="BG712" i="2"/>
  <c r="BF712" i="2"/>
  <c r="T712" i="2"/>
  <c r="R712" i="2"/>
  <c r="P712" i="2"/>
  <c r="BK712" i="2"/>
  <c r="J712" i="2"/>
  <c r="BE712" i="2"/>
  <c r="BI704" i="2"/>
  <c r="BH704" i="2"/>
  <c r="BG704" i="2"/>
  <c r="BF704" i="2"/>
  <c r="T704" i="2"/>
  <c r="R704" i="2"/>
  <c r="P704" i="2"/>
  <c r="BK704" i="2"/>
  <c r="J704" i="2"/>
  <c r="BE704" i="2"/>
  <c r="BI696" i="2"/>
  <c r="BH696" i="2"/>
  <c r="BG696" i="2"/>
  <c r="BF696" i="2"/>
  <c r="T696" i="2"/>
  <c r="T695" i="2"/>
  <c r="R696" i="2"/>
  <c r="R695" i="2"/>
  <c r="P696" i="2"/>
  <c r="P695" i="2"/>
  <c r="BK696" i="2"/>
  <c r="BK695" i="2"/>
  <c r="J695" i="2" s="1"/>
  <c r="J69" i="2" s="1"/>
  <c r="J696" i="2"/>
  <c r="BE696" i="2" s="1"/>
  <c r="BI694" i="2"/>
  <c r="BH694" i="2"/>
  <c r="BG694" i="2"/>
  <c r="BF694" i="2"/>
  <c r="T694" i="2"/>
  <c r="R694" i="2"/>
  <c r="P694" i="2"/>
  <c r="BK694" i="2"/>
  <c r="J694" i="2"/>
  <c r="BE694" i="2"/>
  <c r="BI693" i="2"/>
  <c r="BH693" i="2"/>
  <c r="BG693" i="2"/>
  <c r="BF693" i="2"/>
  <c r="T693" i="2"/>
  <c r="R693" i="2"/>
  <c r="P693" i="2"/>
  <c r="BK693" i="2"/>
  <c r="J693" i="2"/>
  <c r="BE693" i="2"/>
  <c r="BI692" i="2"/>
  <c r="BH692" i="2"/>
  <c r="BG692" i="2"/>
  <c r="BF692" i="2"/>
  <c r="T692" i="2"/>
  <c r="R692" i="2"/>
  <c r="P692" i="2"/>
  <c r="BK692" i="2"/>
  <c r="J692" i="2"/>
  <c r="BE692" i="2"/>
  <c r="BI689" i="2"/>
  <c r="BH689" i="2"/>
  <c r="BG689" i="2"/>
  <c r="BF689" i="2"/>
  <c r="T689" i="2"/>
  <c r="R689" i="2"/>
  <c r="P689" i="2"/>
  <c r="BK689" i="2"/>
  <c r="J689" i="2"/>
  <c r="BE689" i="2"/>
  <c r="BI688" i="2"/>
  <c r="BH688" i="2"/>
  <c r="BG688" i="2"/>
  <c r="BF688" i="2"/>
  <c r="T688" i="2"/>
  <c r="R688" i="2"/>
  <c r="P688" i="2"/>
  <c r="BK688" i="2"/>
  <c r="J688" i="2"/>
  <c r="BE688" i="2"/>
  <c r="BI687" i="2"/>
  <c r="BH687" i="2"/>
  <c r="BG687" i="2"/>
  <c r="BF687" i="2"/>
  <c r="T687" i="2"/>
  <c r="R687" i="2"/>
  <c r="P687" i="2"/>
  <c r="BK687" i="2"/>
  <c r="J687" i="2"/>
  <c r="BE687" i="2"/>
  <c r="BI684" i="2"/>
  <c r="BH684" i="2"/>
  <c r="BG684" i="2"/>
  <c r="BF684" i="2"/>
  <c r="T684" i="2"/>
  <c r="R684" i="2"/>
  <c r="P684" i="2"/>
  <c r="BK684" i="2"/>
  <c r="J684" i="2"/>
  <c r="BE684" i="2"/>
  <c r="BI678" i="2"/>
  <c r="BH678" i="2"/>
  <c r="BG678" i="2"/>
  <c r="BF678" i="2"/>
  <c r="T678" i="2"/>
  <c r="R678" i="2"/>
  <c r="P678" i="2"/>
  <c r="BK678" i="2"/>
  <c r="J678" i="2"/>
  <c r="BE678" i="2"/>
  <c r="BI677" i="2"/>
  <c r="BH677" i="2"/>
  <c r="BG677" i="2"/>
  <c r="BF677" i="2"/>
  <c r="T677" i="2"/>
  <c r="R677" i="2"/>
  <c r="P677" i="2"/>
  <c r="BK677" i="2"/>
  <c r="J677" i="2"/>
  <c r="BE677" i="2"/>
  <c r="BI676" i="2"/>
  <c r="BH676" i="2"/>
  <c r="BG676" i="2"/>
  <c r="BF676" i="2"/>
  <c r="T676" i="2"/>
  <c r="R676" i="2"/>
  <c r="P676" i="2"/>
  <c r="BK676" i="2"/>
  <c r="J676" i="2"/>
  <c r="BE676" i="2"/>
  <c r="BI673" i="2"/>
  <c r="BH673" i="2"/>
  <c r="BG673" i="2"/>
  <c r="BF673" i="2"/>
  <c r="T673" i="2"/>
  <c r="R673" i="2"/>
  <c r="P673" i="2"/>
  <c r="BK673" i="2"/>
  <c r="J673" i="2"/>
  <c r="BE673" i="2"/>
  <c r="BI670" i="2"/>
  <c r="BH670" i="2"/>
  <c r="BG670" i="2"/>
  <c r="BF670" i="2"/>
  <c r="T670" i="2"/>
  <c r="T669" i="2"/>
  <c r="R670" i="2"/>
  <c r="R669" i="2"/>
  <c r="P670" i="2"/>
  <c r="P669" i="2"/>
  <c r="BK670" i="2"/>
  <c r="BK669" i="2"/>
  <c r="J669" i="2" s="1"/>
  <c r="J68" i="2" s="1"/>
  <c r="J670" i="2"/>
  <c r="BE670" i="2" s="1"/>
  <c r="BI668" i="2"/>
  <c r="BH668" i="2"/>
  <c r="BG668" i="2"/>
  <c r="BF668" i="2"/>
  <c r="T668" i="2"/>
  <c r="R668" i="2"/>
  <c r="P668" i="2"/>
  <c r="BK668" i="2"/>
  <c r="J668" i="2"/>
  <c r="BE668" i="2"/>
  <c r="BI667" i="2"/>
  <c r="BH667" i="2"/>
  <c r="BG667" i="2"/>
  <c r="BF667" i="2"/>
  <c r="T667" i="2"/>
  <c r="R667" i="2"/>
  <c r="P667" i="2"/>
  <c r="BK667" i="2"/>
  <c r="J667" i="2"/>
  <c r="BE667" i="2"/>
  <c r="BI664" i="2"/>
  <c r="BH664" i="2"/>
  <c r="BG664" i="2"/>
  <c r="BF664" i="2"/>
  <c r="T664" i="2"/>
  <c r="R664" i="2"/>
  <c r="P664" i="2"/>
  <c r="BK664" i="2"/>
  <c r="J664" i="2"/>
  <c r="BE664" i="2"/>
  <c r="BI658" i="2"/>
  <c r="BH658" i="2"/>
  <c r="BG658" i="2"/>
  <c r="BF658" i="2"/>
  <c r="T658" i="2"/>
  <c r="R658" i="2"/>
  <c r="P658" i="2"/>
  <c r="BK658" i="2"/>
  <c r="J658" i="2"/>
  <c r="BE658" i="2"/>
  <c r="BI655" i="2"/>
  <c r="BH655" i="2"/>
  <c r="BG655" i="2"/>
  <c r="BF655" i="2"/>
  <c r="T655" i="2"/>
  <c r="R655" i="2"/>
  <c r="P655" i="2"/>
  <c r="BK655" i="2"/>
  <c r="J655" i="2"/>
  <c r="BE655" i="2"/>
  <c r="BI654" i="2"/>
  <c r="BH654" i="2"/>
  <c r="BG654" i="2"/>
  <c r="BF654" i="2"/>
  <c r="T654" i="2"/>
  <c r="R654" i="2"/>
  <c r="P654" i="2"/>
  <c r="BK654" i="2"/>
  <c r="J654" i="2"/>
  <c r="BE654" i="2"/>
  <c r="BI651" i="2"/>
  <c r="BH651" i="2"/>
  <c r="BG651" i="2"/>
  <c r="BF651" i="2"/>
  <c r="T651" i="2"/>
  <c r="R651" i="2"/>
  <c r="P651" i="2"/>
  <c r="BK651" i="2"/>
  <c r="J651" i="2"/>
  <c r="BE651" i="2"/>
  <c r="BI645" i="2"/>
  <c r="BH645" i="2"/>
  <c r="BG645" i="2"/>
  <c r="BF645" i="2"/>
  <c r="T645" i="2"/>
  <c r="T644" i="2"/>
  <c r="R645" i="2"/>
  <c r="R644" i="2"/>
  <c r="P645" i="2"/>
  <c r="P644" i="2"/>
  <c r="BK645" i="2"/>
  <c r="BK644" i="2"/>
  <c r="J644" i="2" s="1"/>
  <c r="J67" i="2" s="1"/>
  <c r="J645" i="2"/>
  <c r="BE645" i="2" s="1"/>
  <c r="BI643" i="2"/>
  <c r="BH643" i="2"/>
  <c r="BG643" i="2"/>
  <c r="BF643" i="2"/>
  <c r="T643" i="2"/>
  <c r="R643" i="2"/>
  <c r="P643" i="2"/>
  <c r="BK643" i="2"/>
  <c r="J643" i="2"/>
  <c r="BE643" i="2"/>
  <c r="BI642" i="2"/>
  <c r="BH642" i="2"/>
  <c r="BG642" i="2"/>
  <c r="BF642" i="2"/>
  <c r="T642" i="2"/>
  <c r="R642" i="2"/>
  <c r="P642" i="2"/>
  <c r="BK642" i="2"/>
  <c r="J642" i="2"/>
  <c r="BE642" i="2"/>
  <c r="BI638" i="2"/>
  <c r="BH638" i="2"/>
  <c r="BG638" i="2"/>
  <c r="BF638" i="2"/>
  <c r="T638" i="2"/>
  <c r="R638" i="2"/>
  <c r="P638" i="2"/>
  <c r="BK638" i="2"/>
  <c r="J638" i="2"/>
  <c r="BE638" i="2"/>
  <c r="BI635" i="2"/>
  <c r="BH635" i="2"/>
  <c r="BG635" i="2"/>
  <c r="BF635" i="2"/>
  <c r="T635" i="2"/>
  <c r="R635" i="2"/>
  <c r="P635" i="2"/>
  <c r="BK635" i="2"/>
  <c r="J635" i="2"/>
  <c r="BE635" i="2"/>
  <c r="BI634" i="2"/>
  <c r="BH634" i="2"/>
  <c r="BG634" i="2"/>
  <c r="BF634" i="2"/>
  <c r="T634" i="2"/>
  <c r="R634" i="2"/>
  <c r="P634" i="2"/>
  <c r="BK634" i="2"/>
  <c r="J634" i="2"/>
  <c r="BE634" i="2"/>
  <c r="BI633" i="2"/>
  <c r="BH633" i="2"/>
  <c r="BG633" i="2"/>
  <c r="BF633" i="2"/>
  <c r="T633" i="2"/>
  <c r="R633" i="2"/>
  <c r="P633" i="2"/>
  <c r="BK633" i="2"/>
  <c r="J633" i="2"/>
  <c r="BE633" i="2"/>
  <c r="BI627" i="2"/>
  <c r="BH627" i="2"/>
  <c r="BG627" i="2"/>
  <c r="BF627" i="2"/>
  <c r="T627" i="2"/>
  <c r="T626" i="2"/>
  <c r="R627" i="2"/>
  <c r="R626" i="2"/>
  <c r="P627" i="2"/>
  <c r="P626" i="2"/>
  <c r="BK627" i="2"/>
  <c r="BK626" i="2"/>
  <c r="J626" i="2" s="1"/>
  <c r="J66" i="2" s="1"/>
  <c r="J627" i="2"/>
  <c r="BE627" i="2" s="1"/>
  <c r="BI622" i="2"/>
  <c r="BH622" i="2"/>
  <c r="BG622" i="2"/>
  <c r="BF622" i="2"/>
  <c r="T622" i="2"/>
  <c r="R622" i="2"/>
  <c r="P622" i="2"/>
  <c r="BK622" i="2"/>
  <c r="J622" i="2"/>
  <c r="BE622" i="2"/>
  <c r="BI616" i="2"/>
  <c r="BH616" i="2"/>
  <c r="BG616" i="2"/>
  <c r="BF616" i="2"/>
  <c r="T616" i="2"/>
  <c r="R616" i="2"/>
  <c r="P616" i="2"/>
  <c r="BK616" i="2"/>
  <c r="J616" i="2"/>
  <c r="BE616" i="2"/>
  <c r="BI613" i="2"/>
  <c r="BH613" i="2"/>
  <c r="BG613" i="2"/>
  <c r="BF613" i="2"/>
  <c r="T613" i="2"/>
  <c r="R613" i="2"/>
  <c r="P613" i="2"/>
  <c r="BK613" i="2"/>
  <c r="J613" i="2"/>
  <c r="BE613" i="2"/>
  <c r="BI610" i="2"/>
  <c r="BH610" i="2"/>
  <c r="BG610" i="2"/>
  <c r="BF610" i="2"/>
  <c r="T610" i="2"/>
  <c r="R610" i="2"/>
  <c r="P610" i="2"/>
  <c r="BK610" i="2"/>
  <c r="J610" i="2"/>
  <c r="BE610" i="2"/>
  <c r="BI607" i="2"/>
  <c r="BH607" i="2"/>
  <c r="BG607" i="2"/>
  <c r="BF607" i="2"/>
  <c r="T607" i="2"/>
  <c r="R607" i="2"/>
  <c r="P607" i="2"/>
  <c r="BK607" i="2"/>
  <c r="J607" i="2"/>
  <c r="BE607" i="2"/>
  <c r="BI600" i="2"/>
  <c r="BH600" i="2"/>
  <c r="BG600" i="2"/>
  <c r="BF600" i="2"/>
  <c r="T600" i="2"/>
  <c r="R600" i="2"/>
  <c r="P600" i="2"/>
  <c r="BK600" i="2"/>
  <c r="J600" i="2"/>
  <c r="BE600" i="2"/>
  <c r="BI592" i="2"/>
  <c r="BH592" i="2"/>
  <c r="BG592" i="2"/>
  <c r="BF592" i="2"/>
  <c r="T592" i="2"/>
  <c r="T591" i="2"/>
  <c r="R592" i="2"/>
  <c r="R591" i="2"/>
  <c r="P592" i="2"/>
  <c r="P591" i="2"/>
  <c r="BK592" i="2"/>
  <c r="BK591" i="2"/>
  <c r="J591" i="2" s="1"/>
  <c r="J65" i="2" s="1"/>
  <c r="J592" i="2"/>
  <c r="BE592" i="2" s="1"/>
  <c r="BI590" i="2"/>
  <c r="BH590" i="2"/>
  <c r="BG590" i="2"/>
  <c r="BF590" i="2"/>
  <c r="T590" i="2"/>
  <c r="R590" i="2"/>
  <c r="P590" i="2"/>
  <c r="BK590" i="2"/>
  <c r="J590" i="2"/>
  <c r="BE590" i="2"/>
  <c r="BI587" i="2"/>
  <c r="BH587" i="2"/>
  <c r="BG587" i="2"/>
  <c r="BF587" i="2"/>
  <c r="T587" i="2"/>
  <c r="R587" i="2"/>
  <c r="P587" i="2"/>
  <c r="BK587" i="2"/>
  <c r="J587" i="2"/>
  <c r="BE587" i="2"/>
  <c r="BI584" i="2"/>
  <c r="BH584" i="2"/>
  <c r="BG584" i="2"/>
  <c r="BF584" i="2"/>
  <c r="T584" i="2"/>
  <c r="R584" i="2"/>
  <c r="P584" i="2"/>
  <c r="BK584" i="2"/>
  <c r="J584" i="2"/>
  <c r="BE584" i="2"/>
  <c r="BI581" i="2"/>
  <c r="BH581" i="2"/>
  <c r="BG581" i="2"/>
  <c r="BF581" i="2"/>
  <c r="T581" i="2"/>
  <c r="R581" i="2"/>
  <c r="P581" i="2"/>
  <c r="BK581" i="2"/>
  <c r="J581" i="2"/>
  <c r="BE581" i="2"/>
  <c r="BI578" i="2"/>
  <c r="BH578" i="2"/>
  <c r="BG578" i="2"/>
  <c r="BF578" i="2"/>
  <c r="T578" i="2"/>
  <c r="R578" i="2"/>
  <c r="P578" i="2"/>
  <c r="BK578" i="2"/>
  <c r="J578" i="2"/>
  <c r="BE578" i="2"/>
  <c r="BI572" i="2"/>
  <c r="BH572" i="2"/>
  <c r="BG572" i="2"/>
  <c r="BF572" i="2"/>
  <c r="T572" i="2"/>
  <c r="R572" i="2"/>
  <c r="P572" i="2"/>
  <c r="BK572" i="2"/>
  <c r="J572" i="2"/>
  <c r="BE572" i="2"/>
  <c r="BI568" i="2"/>
  <c r="BH568" i="2"/>
  <c r="BG568" i="2"/>
  <c r="BF568" i="2"/>
  <c r="T568" i="2"/>
  <c r="R568" i="2"/>
  <c r="P568" i="2"/>
  <c r="BK568" i="2"/>
  <c r="J568" i="2"/>
  <c r="BE568" i="2"/>
  <c r="BI564" i="2"/>
  <c r="BH564" i="2"/>
  <c r="BG564" i="2"/>
  <c r="BF564" i="2"/>
  <c r="T564" i="2"/>
  <c r="R564" i="2"/>
  <c r="P564" i="2"/>
  <c r="BK564" i="2"/>
  <c r="J564" i="2"/>
  <c r="BE564" i="2"/>
  <c r="BI560" i="2"/>
  <c r="BH560" i="2"/>
  <c r="BG560" i="2"/>
  <c r="BF560" i="2"/>
  <c r="T560" i="2"/>
  <c r="R560" i="2"/>
  <c r="P560" i="2"/>
  <c r="BK560" i="2"/>
  <c r="J560" i="2"/>
  <c r="BE560" i="2"/>
  <c r="BI556" i="2"/>
  <c r="BH556" i="2"/>
  <c r="BG556" i="2"/>
  <c r="BF556" i="2"/>
  <c r="T556" i="2"/>
  <c r="R556" i="2"/>
  <c r="P556" i="2"/>
  <c r="BK556" i="2"/>
  <c r="J556" i="2"/>
  <c r="BE556" i="2"/>
  <c r="BI535" i="2"/>
  <c r="BH535" i="2"/>
  <c r="BG535" i="2"/>
  <c r="BF535" i="2"/>
  <c r="T535" i="2"/>
  <c r="R535" i="2"/>
  <c r="P535" i="2"/>
  <c r="BK535" i="2"/>
  <c r="J535" i="2"/>
  <c r="BE535" i="2"/>
  <c r="BI532" i="2"/>
  <c r="BH532" i="2"/>
  <c r="BG532" i="2"/>
  <c r="BF532" i="2"/>
  <c r="T532" i="2"/>
  <c r="R532" i="2"/>
  <c r="P532" i="2"/>
  <c r="BK532" i="2"/>
  <c r="J532" i="2"/>
  <c r="BE532" i="2"/>
  <c r="BI529" i="2"/>
  <c r="BH529" i="2"/>
  <c r="BG529" i="2"/>
  <c r="BF529" i="2"/>
  <c r="T529" i="2"/>
  <c r="R529" i="2"/>
  <c r="P529" i="2"/>
  <c r="BK529" i="2"/>
  <c r="J529" i="2"/>
  <c r="BE529" i="2"/>
  <c r="BI521" i="2"/>
  <c r="BH521" i="2"/>
  <c r="BG521" i="2"/>
  <c r="BF521" i="2"/>
  <c r="T521" i="2"/>
  <c r="R521" i="2"/>
  <c r="P521" i="2"/>
  <c r="BK521" i="2"/>
  <c r="J521" i="2"/>
  <c r="BE521" i="2"/>
  <c r="BI518" i="2"/>
  <c r="BH518" i="2"/>
  <c r="BG518" i="2"/>
  <c r="BF518" i="2"/>
  <c r="T518" i="2"/>
  <c r="R518" i="2"/>
  <c r="P518" i="2"/>
  <c r="BK518" i="2"/>
  <c r="J518" i="2"/>
  <c r="BE518" i="2"/>
  <c r="BI514" i="2"/>
  <c r="BH514" i="2"/>
  <c r="BG514" i="2"/>
  <c r="BF514" i="2"/>
  <c r="T514" i="2"/>
  <c r="R514" i="2"/>
  <c r="P514" i="2"/>
  <c r="BK514" i="2"/>
  <c r="J514" i="2"/>
  <c r="BE514" i="2"/>
  <c r="BI508" i="2"/>
  <c r="BH508" i="2"/>
  <c r="BG508" i="2"/>
  <c r="BF508" i="2"/>
  <c r="T508" i="2"/>
  <c r="R508" i="2"/>
  <c r="P508" i="2"/>
  <c r="BK508" i="2"/>
  <c r="J508" i="2"/>
  <c r="BE508" i="2"/>
  <c r="BI505" i="2"/>
  <c r="BH505" i="2"/>
  <c r="BG505" i="2"/>
  <c r="BF505" i="2"/>
  <c r="T505" i="2"/>
  <c r="R505" i="2"/>
  <c r="P505" i="2"/>
  <c r="BK505" i="2"/>
  <c r="J505" i="2"/>
  <c r="BE505" i="2"/>
  <c r="BI501" i="2"/>
  <c r="BH501" i="2"/>
  <c r="BG501" i="2"/>
  <c r="BF501" i="2"/>
  <c r="T501" i="2"/>
  <c r="R501" i="2"/>
  <c r="P501" i="2"/>
  <c r="BK501" i="2"/>
  <c r="J501" i="2"/>
  <c r="BE501" i="2"/>
  <c r="BI493" i="2"/>
  <c r="BH493" i="2"/>
  <c r="BG493" i="2"/>
  <c r="BF493" i="2"/>
  <c r="T493" i="2"/>
  <c r="R493" i="2"/>
  <c r="P493" i="2"/>
  <c r="BK493" i="2"/>
  <c r="J493" i="2"/>
  <c r="BE493" i="2"/>
  <c r="BI490" i="2"/>
  <c r="BH490" i="2"/>
  <c r="BG490" i="2"/>
  <c r="BF490" i="2"/>
  <c r="T490" i="2"/>
  <c r="R490" i="2"/>
  <c r="P490" i="2"/>
  <c r="BK490" i="2"/>
  <c r="J490" i="2"/>
  <c r="BE490" i="2"/>
  <c r="BI486" i="2"/>
  <c r="BH486" i="2"/>
  <c r="BG486" i="2"/>
  <c r="BF486" i="2"/>
  <c r="T486" i="2"/>
  <c r="R486" i="2"/>
  <c r="P486" i="2"/>
  <c r="BK486" i="2"/>
  <c r="J486" i="2"/>
  <c r="BE486" i="2"/>
  <c r="BI483" i="2"/>
  <c r="BH483" i="2"/>
  <c r="BG483" i="2"/>
  <c r="BF483" i="2"/>
  <c r="T483" i="2"/>
  <c r="R483" i="2"/>
  <c r="P483" i="2"/>
  <c r="BK483" i="2"/>
  <c r="J483" i="2"/>
  <c r="BE483" i="2"/>
  <c r="BI475" i="2"/>
  <c r="BH475" i="2"/>
  <c r="BG475" i="2"/>
  <c r="BF475" i="2"/>
  <c r="T475" i="2"/>
  <c r="R475" i="2"/>
  <c r="P475" i="2"/>
  <c r="BK475" i="2"/>
  <c r="J475" i="2"/>
  <c r="BE475" i="2"/>
  <c r="BI474" i="2"/>
  <c r="BH474" i="2"/>
  <c r="BG474" i="2"/>
  <c r="BF474" i="2"/>
  <c r="T474" i="2"/>
  <c r="R474" i="2"/>
  <c r="P474" i="2"/>
  <c r="BK474" i="2"/>
  <c r="J474" i="2"/>
  <c r="BE474" i="2"/>
  <c r="BI468" i="2"/>
  <c r="BH468" i="2"/>
  <c r="BG468" i="2"/>
  <c r="BF468" i="2"/>
  <c r="T468" i="2"/>
  <c r="R468" i="2"/>
  <c r="P468" i="2"/>
  <c r="BK468" i="2"/>
  <c r="J468" i="2"/>
  <c r="BE468" i="2"/>
  <c r="BI457" i="2"/>
  <c r="BH457" i="2"/>
  <c r="BG457" i="2"/>
  <c r="BF457" i="2"/>
  <c r="T457" i="2"/>
  <c r="R457" i="2"/>
  <c r="P457" i="2"/>
  <c r="BK457" i="2"/>
  <c r="J457" i="2"/>
  <c r="BE457" i="2"/>
  <c r="BI445" i="2"/>
  <c r="BH445" i="2"/>
  <c r="BG445" i="2"/>
  <c r="BF445" i="2"/>
  <c r="T445" i="2"/>
  <c r="T444" i="2"/>
  <c r="R445" i="2"/>
  <c r="R444" i="2"/>
  <c r="P445" i="2"/>
  <c r="P444" i="2"/>
  <c r="BK445" i="2"/>
  <c r="BK444" i="2"/>
  <c r="J444" i="2" s="1"/>
  <c r="J64" i="2" s="1"/>
  <c r="J445" i="2"/>
  <c r="BE445" i="2" s="1"/>
  <c r="BI443" i="2"/>
  <c r="BH443" i="2"/>
  <c r="BG443" i="2"/>
  <c r="BF443" i="2"/>
  <c r="T443" i="2"/>
  <c r="R443" i="2"/>
  <c r="P443" i="2"/>
  <c r="BK443" i="2"/>
  <c r="J443" i="2"/>
  <c r="BE443" i="2"/>
  <c r="BI436" i="2"/>
  <c r="BH436" i="2"/>
  <c r="BG436" i="2"/>
  <c r="BF436" i="2"/>
  <c r="T436" i="2"/>
  <c r="R436" i="2"/>
  <c r="P436" i="2"/>
  <c r="BK436" i="2"/>
  <c r="J436" i="2"/>
  <c r="BE436" i="2"/>
  <c r="BI432" i="2"/>
  <c r="BH432" i="2"/>
  <c r="BG432" i="2"/>
  <c r="BF432" i="2"/>
  <c r="T432" i="2"/>
  <c r="R432" i="2"/>
  <c r="P432" i="2"/>
  <c r="BK432" i="2"/>
  <c r="J432" i="2"/>
  <c r="BE432" i="2"/>
  <c r="BI413" i="2"/>
  <c r="BH413" i="2"/>
  <c r="BG413" i="2"/>
  <c r="BF413" i="2"/>
  <c r="T413" i="2"/>
  <c r="R413" i="2"/>
  <c r="P413" i="2"/>
  <c r="BK413" i="2"/>
  <c r="J413" i="2"/>
  <c r="BE413" i="2"/>
  <c r="BI405" i="2"/>
  <c r="BH405" i="2"/>
  <c r="BG405" i="2"/>
  <c r="BF405" i="2"/>
  <c r="T405" i="2"/>
  <c r="R405" i="2"/>
  <c r="P405" i="2"/>
  <c r="BK405" i="2"/>
  <c r="J405" i="2"/>
  <c r="BE405" i="2"/>
  <c r="BI395" i="2"/>
  <c r="BH395" i="2"/>
  <c r="BG395" i="2"/>
  <c r="BF395" i="2"/>
  <c r="T395" i="2"/>
  <c r="R395" i="2"/>
  <c r="P395" i="2"/>
  <c r="BK395" i="2"/>
  <c r="J395" i="2"/>
  <c r="BE395" i="2"/>
  <c r="BI379" i="2"/>
  <c r="BH379" i="2"/>
  <c r="BG379" i="2"/>
  <c r="BF379" i="2"/>
  <c r="T379" i="2"/>
  <c r="R379" i="2"/>
  <c r="P379" i="2"/>
  <c r="BK379" i="2"/>
  <c r="J379" i="2"/>
  <c r="BE379" i="2"/>
  <c r="BI375" i="2"/>
  <c r="BH375" i="2"/>
  <c r="BG375" i="2"/>
  <c r="BF375" i="2"/>
  <c r="T375" i="2"/>
  <c r="R375" i="2"/>
  <c r="P375" i="2"/>
  <c r="BK375" i="2"/>
  <c r="J375" i="2"/>
  <c r="BE375" i="2"/>
  <c r="BI359" i="2"/>
  <c r="BH359" i="2"/>
  <c r="BG359" i="2"/>
  <c r="BF359" i="2"/>
  <c r="T359" i="2"/>
  <c r="R359" i="2"/>
  <c r="P359" i="2"/>
  <c r="BK359" i="2"/>
  <c r="J359" i="2"/>
  <c r="BE359" i="2"/>
  <c r="BI355" i="2"/>
  <c r="BH355" i="2"/>
  <c r="BG355" i="2"/>
  <c r="BF355" i="2"/>
  <c r="T355" i="2"/>
  <c r="R355" i="2"/>
  <c r="P355" i="2"/>
  <c r="BK355" i="2"/>
  <c r="J355" i="2"/>
  <c r="BE355" i="2"/>
  <c r="BI351" i="2"/>
  <c r="BH351" i="2"/>
  <c r="BG351" i="2"/>
  <c r="BF351" i="2"/>
  <c r="T351" i="2"/>
  <c r="R351" i="2"/>
  <c r="P351" i="2"/>
  <c r="BK351" i="2"/>
  <c r="J351" i="2"/>
  <c r="BE351" i="2"/>
  <c r="BI337" i="2"/>
  <c r="BH337" i="2"/>
  <c r="BG337" i="2"/>
  <c r="BF337" i="2"/>
  <c r="T337" i="2"/>
  <c r="R337" i="2"/>
  <c r="P337" i="2"/>
  <c r="BK337" i="2"/>
  <c r="J337" i="2"/>
  <c r="BE337" i="2"/>
  <c r="BI316" i="2"/>
  <c r="BH316" i="2"/>
  <c r="BG316" i="2"/>
  <c r="BF316" i="2"/>
  <c r="T316" i="2"/>
  <c r="R316" i="2"/>
  <c r="P316" i="2"/>
  <c r="BK316" i="2"/>
  <c r="J316" i="2"/>
  <c r="BE316" i="2"/>
  <c r="BI311" i="2"/>
  <c r="BH311" i="2"/>
  <c r="BG311" i="2"/>
  <c r="BF311" i="2"/>
  <c r="T311" i="2"/>
  <c r="T310" i="2"/>
  <c r="R311" i="2"/>
  <c r="R310" i="2"/>
  <c r="P311" i="2"/>
  <c r="P310" i="2"/>
  <c r="BK311" i="2"/>
  <c r="BK310" i="2"/>
  <c r="J310" i="2" s="1"/>
  <c r="J63" i="2" s="1"/>
  <c r="J311" i="2"/>
  <c r="BE311" i="2" s="1"/>
  <c r="BI309" i="2"/>
  <c r="BH309" i="2"/>
  <c r="BG309" i="2"/>
  <c r="BF309" i="2"/>
  <c r="T309" i="2"/>
  <c r="R309" i="2"/>
  <c r="P309" i="2"/>
  <c r="BK309" i="2"/>
  <c r="J309" i="2"/>
  <c r="BE309" i="2"/>
  <c r="BI306" i="2"/>
  <c r="BH306" i="2"/>
  <c r="BG306" i="2"/>
  <c r="BF306" i="2"/>
  <c r="T306" i="2"/>
  <c r="R306" i="2"/>
  <c r="P306" i="2"/>
  <c r="BK306" i="2"/>
  <c r="J306" i="2"/>
  <c r="BE306" i="2"/>
  <c r="BI303" i="2"/>
  <c r="BH303" i="2"/>
  <c r="BG303" i="2"/>
  <c r="BF303" i="2"/>
  <c r="T303" i="2"/>
  <c r="R303" i="2"/>
  <c r="P303" i="2"/>
  <c r="BK303" i="2"/>
  <c r="J303" i="2"/>
  <c r="BE303" i="2"/>
  <c r="BI299" i="2"/>
  <c r="BH299" i="2"/>
  <c r="BG299" i="2"/>
  <c r="BF299" i="2"/>
  <c r="T299" i="2"/>
  <c r="R299" i="2"/>
  <c r="P299" i="2"/>
  <c r="BK299" i="2"/>
  <c r="J299" i="2"/>
  <c r="BE299" i="2"/>
  <c r="BI295" i="2"/>
  <c r="BH295" i="2"/>
  <c r="BG295" i="2"/>
  <c r="BF295" i="2"/>
  <c r="T295" i="2"/>
  <c r="R295" i="2"/>
  <c r="P295" i="2"/>
  <c r="BK295" i="2"/>
  <c r="J295" i="2"/>
  <c r="BE295" i="2"/>
  <c r="BI292" i="2"/>
  <c r="BH292" i="2"/>
  <c r="BG292" i="2"/>
  <c r="BF292" i="2"/>
  <c r="T292" i="2"/>
  <c r="R292" i="2"/>
  <c r="P292" i="2"/>
  <c r="BK292" i="2"/>
  <c r="J292" i="2"/>
  <c r="BE292" i="2"/>
  <c r="BI289" i="2"/>
  <c r="BH289" i="2"/>
  <c r="BG289" i="2"/>
  <c r="BF289" i="2"/>
  <c r="T289" i="2"/>
  <c r="R289" i="2"/>
  <c r="P289" i="2"/>
  <c r="BK289" i="2"/>
  <c r="J289" i="2"/>
  <c r="BE289" i="2"/>
  <c r="BI283" i="2"/>
  <c r="BH283" i="2"/>
  <c r="BG283" i="2"/>
  <c r="BF283" i="2"/>
  <c r="T283" i="2"/>
  <c r="T282" i="2"/>
  <c r="R283" i="2"/>
  <c r="R282" i="2"/>
  <c r="P283" i="2"/>
  <c r="P282" i="2"/>
  <c r="BK283" i="2"/>
  <c r="BK282" i="2"/>
  <c r="J282" i="2" s="1"/>
  <c r="J62" i="2" s="1"/>
  <c r="J283" i="2"/>
  <c r="BE283" i="2" s="1"/>
  <c r="BI274" i="2"/>
  <c r="BH274" i="2"/>
  <c r="BG274" i="2"/>
  <c r="BF274" i="2"/>
  <c r="T274" i="2"/>
  <c r="R274" i="2"/>
  <c r="P274" i="2"/>
  <c r="BK274" i="2"/>
  <c r="J274" i="2"/>
  <c r="BE274" i="2"/>
  <c r="BI263" i="2"/>
  <c r="BH263" i="2"/>
  <c r="BG263" i="2"/>
  <c r="BF263" i="2"/>
  <c r="T263" i="2"/>
  <c r="R263" i="2"/>
  <c r="P263" i="2"/>
  <c r="BK263" i="2"/>
  <c r="J263" i="2"/>
  <c r="BE263" i="2"/>
  <c r="BI257" i="2"/>
  <c r="BH257" i="2"/>
  <c r="BG257" i="2"/>
  <c r="BF257" i="2"/>
  <c r="T257" i="2"/>
  <c r="R257" i="2"/>
  <c r="P257" i="2"/>
  <c r="BK257" i="2"/>
  <c r="J257" i="2"/>
  <c r="BE257" i="2"/>
  <c r="BI253" i="2"/>
  <c r="BH253" i="2"/>
  <c r="BG253" i="2"/>
  <c r="BF253" i="2"/>
  <c r="T253" i="2"/>
  <c r="R253" i="2"/>
  <c r="P253" i="2"/>
  <c r="BK253" i="2"/>
  <c r="J253" i="2"/>
  <c r="BE253" i="2"/>
  <c r="BI252" i="2"/>
  <c r="BH252" i="2"/>
  <c r="BG252" i="2"/>
  <c r="BF252" i="2"/>
  <c r="T252" i="2"/>
  <c r="R252" i="2"/>
  <c r="P252" i="2"/>
  <c r="BK252" i="2"/>
  <c r="J252" i="2"/>
  <c r="BE252" i="2"/>
  <c r="BI251" i="2"/>
  <c r="BH251" i="2"/>
  <c r="BG251" i="2"/>
  <c r="BF251" i="2"/>
  <c r="T251" i="2"/>
  <c r="R251" i="2"/>
  <c r="P251" i="2"/>
  <c r="BK251" i="2"/>
  <c r="J251" i="2"/>
  <c r="BE251" i="2"/>
  <c r="BI250" i="2"/>
  <c r="BH250" i="2"/>
  <c r="BG250" i="2"/>
  <c r="BF250" i="2"/>
  <c r="T250" i="2"/>
  <c r="R250" i="2"/>
  <c r="P250" i="2"/>
  <c r="BK250" i="2"/>
  <c r="J250" i="2"/>
  <c r="BE250" i="2"/>
  <c r="BI242" i="2"/>
  <c r="BH242" i="2"/>
  <c r="BG242" i="2"/>
  <c r="BF242" i="2"/>
  <c r="T242" i="2"/>
  <c r="R242" i="2"/>
  <c r="P242" i="2"/>
  <c r="BK242" i="2"/>
  <c r="J242" i="2"/>
  <c r="BE242" i="2"/>
  <c r="BI235" i="2"/>
  <c r="BH235" i="2"/>
  <c r="BG235" i="2"/>
  <c r="BF235" i="2"/>
  <c r="T235" i="2"/>
  <c r="T234" i="2"/>
  <c r="R235" i="2"/>
  <c r="R234" i="2"/>
  <c r="P235" i="2"/>
  <c r="P234" i="2"/>
  <c r="BK235" i="2"/>
  <c r="BK234" i="2"/>
  <c r="J234" i="2" s="1"/>
  <c r="J61" i="2" s="1"/>
  <c r="J235" i="2"/>
  <c r="BE235" i="2" s="1"/>
  <c r="BI233" i="2"/>
  <c r="BH233" i="2"/>
  <c r="BG233" i="2"/>
  <c r="BF233" i="2"/>
  <c r="T233" i="2"/>
  <c r="R233" i="2"/>
  <c r="P233" i="2"/>
  <c r="BK233" i="2"/>
  <c r="J233" i="2"/>
  <c r="BE233" i="2"/>
  <c r="BI223" i="2"/>
  <c r="BH223" i="2"/>
  <c r="BG223" i="2"/>
  <c r="BF223" i="2"/>
  <c r="T223" i="2"/>
  <c r="R223" i="2"/>
  <c r="P223" i="2"/>
  <c r="BK223" i="2"/>
  <c r="J223" i="2"/>
  <c r="BE223" i="2"/>
  <c r="BI214" i="2"/>
  <c r="BH214" i="2"/>
  <c r="BG214" i="2"/>
  <c r="BF214" i="2"/>
  <c r="T214" i="2"/>
  <c r="R214" i="2"/>
  <c r="P214" i="2"/>
  <c r="BK214" i="2"/>
  <c r="J214" i="2"/>
  <c r="BE214" i="2"/>
  <c r="BI213" i="2"/>
  <c r="BH213" i="2"/>
  <c r="BG213" i="2"/>
  <c r="BF213" i="2"/>
  <c r="T213" i="2"/>
  <c r="R213" i="2"/>
  <c r="P213" i="2"/>
  <c r="BK213" i="2"/>
  <c r="J213" i="2"/>
  <c r="BE213" i="2"/>
  <c r="BI210" i="2"/>
  <c r="BH210" i="2"/>
  <c r="BG210" i="2"/>
  <c r="BF210" i="2"/>
  <c r="T210" i="2"/>
  <c r="R210" i="2"/>
  <c r="P210" i="2"/>
  <c r="BK210" i="2"/>
  <c r="J210" i="2"/>
  <c r="BE210" i="2"/>
  <c r="BI204" i="2"/>
  <c r="BH204" i="2"/>
  <c r="BG204" i="2"/>
  <c r="BF204" i="2"/>
  <c r="T204" i="2"/>
  <c r="R204" i="2"/>
  <c r="P204" i="2"/>
  <c r="BK204" i="2"/>
  <c r="J204" i="2"/>
  <c r="BE204" i="2"/>
  <c r="BI197" i="2"/>
  <c r="BH197" i="2"/>
  <c r="BG197" i="2"/>
  <c r="BF197" i="2"/>
  <c r="T197" i="2"/>
  <c r="R197" i="2"/>
  <c r="P197" i="2"/>
  <c r="BK197" i="2"/>
  <c r="J197" i="2"/>
  <c r="BE197" i="2"/>
  <c r="BI196" i="2"/>
  <c r="BH196" i="2"/>
  <c r="BG196" i="2"/>
  <c r="BF196" i="2"/>
  <c r="T196" i="2"/>
  <c r="R196" i="2"/>
  <c r="P196" i="2"/>
  <c r="BK196" i="2"/>
  <c r="J196" i="2"/>
  <c r="BE196" i="2"/>
  <c r="BI191" i="2"/>
  <c r="BH191" i="2"/>
  <c r="BG191" i="2"/>
  <c r="BF191" i="2"/>
  <c r="T191" i="2"/>
  <c r="R191" i="2"/>
  <c r="P191" i="2"/>
  <c r="BK191" i="2"/>
  <c r="J191" i="2"/>
  <c r="BE191" i="2"/>
  <c r="BI187" i="2"/>
  <c r="BH187" i="2"/>
  <c r="BG187" i="2"/>
  <c r="BF187" i="2"/>
  <c r="T187" i="2"/>
  <c r="R187" i="2"/>
  <c r="P187" i="2"/>
  <c r="BK187" i="2"/>
  <c r="J187" i="2"/>
  <c r="BE187" i="2"/>
  <c r="BI185" i="2"/>
  <c r="BH185" i="2"/>
  <c r="BG185" i="2"/>
  <c r="BF185" i="2"/>
  <c r="T185" i="2"/>
  <c r="R185" i="2"/>
  <c r="P185" i="2"/>
  <c r="BK185" i="2"/>
  <c r="J185" i="2"/>
  <c r="BE185" i="2"/>
  <c r="BI180" i="2"/>
  <c r="BH180" i="2"/>
  <c r="BG180" i="2"/>
  <c r="BF180" i="2"/>
  <c r="T180" i="2"/>
  <c r="R180" i="2"/>
  <c r="P180" i="2"/>
  <c r="BK180" i="2"/>
  <c r="J180" i="2"/>
  <c r="BE180" i="2"/>
  <c r="BI173" i="2"/>
  <c r="BH173" i="2"/>
  <c r="BG173" i="2"/>
  <c r="BF173" i="2"/>
  <c r="T173" i="2"/>
  <c r="T172" i="2"/>
  <c r="R173" i="2"/>
  <c r="R172" i="2"/>
  <c r="P173" i="2"/>
  <c r="P172" i="2"/>
  <c r="BK173" i="2"/>
  <c r="BK172" i="2"/>
  <c r="J172" i="2" s="1"/>
  <c r="J60" i="2" s="1"/>
  <c r="J173" i="2"/>
  <c r="BE173" i="2" s="1"/>
  <c r="BI167" i="2"/>
  <c r="BH167" i="2"/>
  <c r="BG167" i="2"/>
  <c r="BF167" i="2"/>
  <c r="T167" i="2"/>
  <c r="R167" i="2"/>
  <c r="P167" i="2"/>
  <c r="BK167" i="2"/>
  <c r="J167" i="2"/>
  <c r="BE167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7" i="2"/>
  <c r="BH157" i="2"/>
  <c r="BG157" i="2"/>
  <c r="BF157" i="2"/>
  <c r="T157" i="2"/>
  <c r="R157" i="2"/>
  <c r="P157" i="2"/>
  <c r="BK157" i="2"/>
  <c r="J157" i="2"/>
  <c r="BE157" i="2"/>
  <c r="BI154" i="2"/>
  <c r="BH154" i="2"/>
  <c r="BG154" i="2"/>
  <c r="BF154" i="2"/>
  <c r="T154" i="2"/>
  <c r="R154" i="2"/>
  <c r="P154" i="2"/>
  <c r="BK154" i="2"/>
  <c r="J154" i="2"/>
  <c r="BE154" i="2"/>
  <c r="BI146" i="2"/>
  <c r="BH146" i="2"/>
  <c r="BG146" i="2"/>
  <c r="BF146" i="2"/>
  <c r="T146" i="2"/>
  <c r="T145" i="2"/>
  <c r="R146" i="2"/>
  <c r="R145" i="2"/>
  <c r="P146" i="2"/>
  <c r="P145" i="2"/>
  <c r="BK146" i="2"/>
  <c r="BK145" i="2"/>
  <c r="J145" i="2" s="1"/>
  <c r="J59" i="2" s="1"/>
  <c r="J146" i="2"/>
  <c r="BE146" i="2" s="1"/>
  <c r="BI144" i="2"/>
  <c r="BH144" i="2"/>
  <c r="BG144" i="2"/>
  <c r="BF144" i="2"/>
  <c r="T144" i="2"/>
  <c r="R144" i="2"/>
  <c r="P144" i="2"/>
  <c r="BK144" i="2"/>
  <c r="J144" i="2"/>
  <c r="BE144" i="2"/>
  <c r="BI141" i="2"/>
  <c r="BH141" i="2"/>
  <c r="BG141" i="2"/>
  <c r="BF141" i="2"/>
  <c r="T141" i="2"/>
  <c r="R141" i="2"/>
  <c r="P141" i="2"/>
  <c r="BK141" i="2"/>
  <c r="J141" i="2"/>
  <c r="BE141" i="2"/>
  <c r="BI138" i="2"/>
  <c r="BH138" i="2"/>
  <c r="BG138" i="2"/>
  <c r="BF138" i="2"/>
  <c r="T138" i="2"/>
  <c r="R138" i="2"/>
  <c r="P138" i="2"/>
  <c r="BK138" i="2"/>
  <c r="J138" i="2"/>
  <c r="BE138" i="2"/>
  <c r="BI135" i="2"/>
  <c r="BH135" i="2"/>
  <c r="BG135" i="2"/>
  <c r="BF135" i="2"/>
  <c r="T135" i="2"/>
  <c r="R135" i="2"/>
  <c r="P135" i="2"/>
  <c r="BK135" i="2"/>
  <c r="J135" i="2"/>
  <c r="BE135" i="2"/>
  <c r="BI129" i="2"/>
  <c r="BH129" i="2"/>
  <c r="BG129" i="2"/>
  <c r="BF129" i="2"/>
  <c r="T129" i="2"/>
  <c r="R129" i="2"/>
  <c r="P129" i="2"/>
  <c r="BK129" i="2"/>
  <c r="J129" i="2"/>
  <c r="BE129" i="2"/>
  <c r="BI118" i="2"/>
  <c r="BH118" i="2"/>
  <c r="BG118" i="2"/>
  <c r="BF118" i="2"/>
  <c r="T118" i="2"/>
  <c r="R118" i="2"/>
  <c r="P118" i="2"/>
  <c r="BK118" i="2"/>
  <c r="J118" i="2"/>
  <c r="BE118" i="2"/>
  <c r="BI112" i="2"/>
  <c r="F34" i="2"/>
  <c r="BD52" i="1" s="1"/>
  <c r="BD51" i="1" s="1"/>
  <c r="W30" i="1" s="1"/>
  <c r="BH112" i="2"/>
  <c r="F33" i="2" s="1"/>
  <c r="BC52" i="1" s="1"/>
  <c r="BC51" i="1" s="1"/>
  <c r="BG112" i="2"/>
  <c r="F32" i="2"/>
  <c r="BB52" i="1" s="1"/>
  <c r="BB51" i="1" s="1"/>
  <c r="BF112" i="2"/>
  <c r="J31" i="2" s="1"/>
  <c r="AW52" i="1" s="1"/>
  <c r="T112" i="2"/>
  <c r="T111" i="2"/>
  <c r="T110" i="2" s="1"/>
  <c r="T109" i="2" s="1"/>
  <c r="R112" i="2"/>
  <c r="R111" i="2"/>
  <c r="R110" i="2" s="1"/>
  <c r="P112" i="2"/>
  <c r="P111" i="2"/>
  <c r="P110" i="2" s="1"/>
  <c r="P109" i="2" s="1"/>
  <c r="AU52" i="1" s="1"/>
  <c r="AU51" i="1" s="1"/>
  <c r="BK112" i="2"/>
  <c r="BK111" i="2" s="1"/>
  <c r="J112" i="2"/>
  <c r="BE112" i="2" s="1"/>
  <c r="J105" i="2"/>
  <c r="F105" i="2"/>
  <c r="F103" i="2"/>
  <c r="E101" i="2"/>
  <c r="J51" i="2"/>
  <c r="F51" i="2"/>
  <c r="F49" i="2"/>
  <c r="E47" i="2"/>
  <c r="J18" i="2"/>
  <c r="E18" i="2"/>
  <c r="F52" i="2" s="1"/>
  <c r="J17" i="2"/>
  <c r="J12" i="2"/>
  <c r="J103" i="2" s="1"/>
  <c r="J49" i="2"/>
  <c r="E7" i="2"/>
  <c r="E99" i="2"/>
  <c r="E45" i="2"/>
  <c r="AS51" i="1"/>
  <c r="AT55" i="1"/>
  <c r="AT54" i="1"/>
  <c r="L47" i="1"/>
  <c r="AM46" i="1"/>
  <c r="L46" i="1"/>
  <c r="AM44" i="1"/>
  <c r="L44" i="1"/>
  <c r="L42" i="1"/>
  <c r="L41" i="1"/>
  <c r="F30" i="2" l="1"/>
  <c r="AZ52" i="1" s="1"/>
  <c r="J30" i="2"/>
  <c r="AV52" i="1" s="1"/>
  <c r="AT52" i="1" s="1"/>
  <c r="BK110" i="2"/>
  <c r="J111" i="2"/>
  <c r="J58" i="2" s="1"/>
  <c r="W28" i="1"/>
  <c r="AX51" i="1"/>
  <c r="W29" i="1"/>
  <c r="AY51" i="1"/>
  <c r="F106" i="2"/>
  <c r="F31" i="2"/>
  <c r="BA52" i="1" s="1"/>
  <c r="BK937" i="2"/>
  <c r="R937" i="2"/>
  <c r="R936" i="2" s="1"/>
  <c r="R109" i="2" s="1"/>
  <c r="J30" i="3"/>
  <c r="AV53" i="1" s="1"/>
  <c r="AT53" i="1" s="1"/>
  <c r="F30" i="3"/>
  <c r="AZ53" i="1" s="1"/>
  <c r="J92" i="3"/>
  <c r="J58" i="3" s="1"/>
  <c r="BK91" i="3"/>
  <c r="J323" i="3"/>
  <c r="J67" i="3" s="1"/>
  <c r="BK322" i="3"/>
  <c r="J322" i="3" s="1"/>
  <c r="J66" i="3" s="1"/>
  <c r="F31" i="3"/>
  <c r="BA53" i="1" s="1"/>
  <c r="F30" i="4"/>
  <c r="AZ54" i="1" s="1"/>
  <c r="J56" i="5"/>
  <c r="J27" i="5"/>
  <c r="J30" i="6"/>
  <c r="AV56" i="1" s="1"/>
  <c r="AT56" i="1" s="1"/>
  <c r="F30" i="6"/>
  <c r="AZ56" i="1" s="1"/>
  <c r="BK84" i="4"/>
  <c r="J103" i="4"/>
  <c r="J62" i="4" s="1"/>
  <c r="BK92" i="4"/>
  <c r="J92" i="4" s="1"/>
  <c r="J60" i="4" s="1"/>
  <c r="J79" i="6"/>
  <c r="J57" i="6" s="1"/>
  <c r="BK78" i="6"/>
  <c r="J78" i="6" s="1"/>
  <c r="F30" i="5"/>
  <c r="AZ55" i="1" s="1"/>
  <c r="F31" i="5"/>
  <c r="BA55" i="1" s="1"/>
  <c r="AG55" i="1" l="1"/>
  <c r="AN55" i="1" s="1"/>
  <c r="J36" i="5"/>
  <c r="J27" i="6"/>
  <c r="J56" i="6"/>
  <c r="J84" i="4"/>
  <c r="J57" i="4" s="1"/>
  <c r="BK83" i="4"/>
  <c r="J83" i="4" s="1"/>
  <c r="BK936" i="2"/>
  <c r="J936" i="2" s="1"/>
  <c r="J72" i="2" s="1"/>
  <c r="J937" i="2"/>
  <c r="J73" i="2" s="1"/>
  <c r="J110" i="2"/>
  <c r="J57" i="2" s="1"/>
  <c r="J91" i="3"/>
  <c r="J57" i="3" s="1"/>
  <c r="BK90" i="3"/>
  <c r="J90" i="3" s="1"/>
  <c r="BA51" i="1"/>
  <c r="AZ51" i="1"/>
  <c r="W26" i="1" l="1"/>
  <c r="AV51" i="1"/>
  <c r="J27" i="3"/>
  <c r="J56" i="3"/>
  <c r="BK109" i="2"/>
  <c r="J109" i="2" s="1"/>
  <c r="J56" i="4"/>
  <c r="J27" i="4"/>
  <c r="AW51" i="1"/>
  <c r="AK27" i="1" s="1"/>
  <c r="W27" i="1"/>
  <c r="AG56" i="1"/>
  <c r="AN56" i="1" s="1"/>
  <c r="J36" i="6"/>
  <c r="J56" i="2" l="1"/>
  <c r="J27" i="2"/>
  <c r="J36" i="3"/>
  <c r="AG53" i="1"/>
  <c r="AN53" i="1" s="1"/>
  <c r="AK26" i="1"/>
  <c r="AT51" i="1"/>
  <c r="AG54" i="1"/>
  <c r="AN54" i="1" s="1"/>
  <c r="J36" i="4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<sst xmlns="http://schemas.openxmlformats.org/spreadsheetml/2006/main" count="20455" uniqueCount="2943">
  <si>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</si>
  <si>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</si>
  <si>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</si>
  <si>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</si>
  <si>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</si>
  <si>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</si>
  <si>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</si>
  <si>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{f1cb68be-c892-40ba-b6b3-c99541933452}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</si>
  <si>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</si>
  <si>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</si>
  <si>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</si>
  <si>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</si>
  <si>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</si>
  <si>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</si>
  <si>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</si>
  <si>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</si>
  <si>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TV17-043zmC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</si>
  <si>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</si>
  <si>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</si>
  <si>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Karlovy Vary, ZŠ Truhlářská, budova školní 9A - odborné učebny</t>
  </si>
  <si>
    <t>KSO:</t>
  </si>
  <si>
    <t>801 33</t>
  </si>
  <si>
    <t>CC-CZ:</t>
  </si>
  <si>
    <t>zak.č.8774-25</t>
  </si>
  <si>
    <t>Místo:</t>
  </si>
  <si>
    <t>Karlovy Vary</t>
  </si>
  <si>
    <t>Datum:</t>
  </si>
  <si>
    <t>20. 6. 2018</t>
  </si>
  <si>
    <t>Zadavatel:</t>
  </si>
  <si>
    <t>IČ:</t>
  </si>
  <si>
    <t/>
  </si>
  <si>
    <t>Statutární město Karlovy Vary</t>
  </si>
  <si>
    <t>DIČ:</t>
  </si>
  <si>
    <t>Uchazeč:</t>
  </si>
  <si>
    <t>Vyplň údaj</t>
  </si>
  <si>
    <t>Projektant:</t>
  </si>
  <si>
    <t>BPO spol. s r.o.,Lidická 1239,36317 OSTROV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</si>
  <si>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</si>
  <si>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</si>
  <si>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</si>
  <si>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</si>
  <si>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</si>
  <si>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</si>
  <si>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</si>
  <si>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</si>
  <si>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</si>
  <si>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</si>
  <si>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</si>
  <si>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</si>
  <si>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</si>
  <si>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</si>
  <si>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</si>
  <si>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</si>
  <si>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</si>
  <si>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</si>
  <si>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</si>
  <si>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</si>
  <si>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</si>
  <si>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</si>
  <si>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</si>
  <si>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</si>
  <si>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</si>
  <si>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</si>
  <si>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</si>
  <si>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</si>
  <si>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</si>
  <si>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</si>
  <si>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</si>
  <si>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</si>
  <si>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</si>
  <si>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</si>
  <si>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</si>
  <si>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</si>
  <si>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</si>
  <si>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</si>
  <si>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</si>
  <si>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</si>
  <si>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</si>
  <si>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</si>
  <si>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AzmC</t>
  </si>
  <si>
    <t>Architektonická a stavebně konstrukční část</t>
  </si>
  <si>
    <t>STA</t>
  </si>
  <si>
    <t>1</t>
  </si>
  <si>
    <t>{07e9d4d7-d3fa-4165-b53d-d62fd2e6b132}</t>
  </si>
  <si>
    <t>2</t>
  </si>
  <si>
    <t>BzmB</t>
  </si>
  <si>
    <t>ZTI</t>
  </si>
  <si>
    <t>{a194cdd1-5dd0-492d-9423-2405078d65e1}</t>
  </si>
  <si>
    <t>Cz</t>
  </si>
  <si>
    <t>Vytápění</t>
  </si>
  <si>
    <t>{1f777329-b4d9-4ea9-9455-d7423584f320}</t>
  </si>
  <si>
    <t>EzmB</t>
  </si>
  <si>
    <t>Elektočást - přenos</t>
  </si>
  <si>
    <t>{d0fbe287-a7bf-4237-94a6-0c275ce3ac55}</t>
  </si>
  <si>
    <t>FzmB</t>
  </si>
  <si>
    <t>VRN + VON</t>
  </si>
  <si>
    <t>{21431097-4dad-4d8a-910e-45ad614fd625}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</si>
  <si>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</si>
  <si>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</si>
  <si>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</si>
  <si>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</si>
  <si>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</si>
  <si>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</si>
  <si>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</si>
  <si>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AzmC - Architektonická a stavebně konstrukční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</si>
  <si>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</si>
  <si>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</si>
  <si>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</si>
  <si>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</si>
  <si>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</si>
  <si>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</si>
  <si>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</si>
  <si>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</si>
  <si>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</si>
  <si>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</si>
  <si>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</si>
  <si>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</si>
  <si>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</si>
  <si>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</si>
  <si>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</si>
  <si>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9 - Ostatní konstrukce a práce</t>
  </si>
  <si>
    <t xml:space="preserve">    94 - Lešení a stavební výtahy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</si>
  <si>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</si>
  <si>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</si>
  <si>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</si>
  <si>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</si>
  <si>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</si>
  <si>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</si>
  <si>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</si>
  <si>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</si>
  <si>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</si>
  <si>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</si>
  <si>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</si>
  <si>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</si>
  <si>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</si>
  <si>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</si>
  <si>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</si>
  <si>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</si>
  <si>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</si>
  <si>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</si>
  <si>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</si>
  <si>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</si>
  <si>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>VYB - Vybavení objektu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</si>
  <si>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</si>
  <si>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</si>
  <si>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</si>
  <si>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</si>
  <si>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</si>
  <si>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</si>
  <si>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</si>
  <si>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</si>
  <si>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</si>
  <si>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</si>
  <si>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</si>
  <si>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</si>
  <si>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</si>
  <si>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</si>
  <si>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</si>
  <si>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</si>
  <si>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</si>
  <si>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</si>
  <si>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</si>
  <si>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131201101</t>
  </si>
  <si>
    <t>Hloubení nezapažených jam a zářezů s urovnáním dna do předepsaného profilu a spádu v hornině tř. 3 do 100 m3</t>
  </si>
  <si>
    <t>m3</t>
  </si>
  <si>
    <t>CS ÚRS 2017 02</t>
  </si>
  <si>
    <t>4</t>
  </si>
  <si>
    <t>1712375991</t>
  </si>
  <si>
    <t>VV</t>
  </si>
  <si>
    <t>po odstranění zpevněné plochy a vybourání rampy</t>
  </si>
  <si>
    <t>se provede výkop pro výtahovou šachtu a podkladní beton</t>
  </si>
  <si>
    <t>35,0+10,0</t>
  </si>
  <si>
    <t>Hloubka výkopu orientační - kontrola základové spáry geologem -</t>
  </si>
  <si>
    <t>nutné podbetonování základů do rostlého terénu.</t>
  </si>
  <si>
    <t>174101101</t>
  </si>
  <si>
    <t>Zásyp sypaninou z jakékoliv horniny s uložením výkopku ve vrstvách se zhutněním jam, šachet, rýh nebo kolem objektů v těchto vykopávkách</t>
  </si>
  <si>
    <t>-1846207248</t>
  </si>
  <si>
    <t>výkop - pol.131201101</t>
  </si>
  <si>
    <t>45,0</t>
  </si>
  <si>
    <t>méně konstrukce výtahové šachty pod terénem</t>
  </si>
  <si>
    <t>pol.275313511</t>
  </si>
  <si>
    <t>-10,6</t>
  </si>
  <si>
    <t>pol.273321411</t>
  </si>
  <si>
    <t>-1,9</t>
  </si>
  <si>
    <t>šachta + izolace</t>
  </si>
  <si>
    <t>-2,25*2,3*1,3-0,072</t>
  </si>
  <si>
    <t>Součet</t>
  </si>
  <si>
    <t>3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</si>
  <si>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</si>
  <si>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</si>
  <si>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-1305759489</t>
  </si>
  <si>
    <t>výkop - 131201101</t>
  </si>
  <si>
    <t>méně zásyp - 174101101</t>
  </si>
  <si>
    <t>-25,7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</si>
  <si>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</si>
  <si>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</si>
  <si>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865338606</t>
  </si>
  <si>
    <t>celkem 17 km</t>
  </si>
  <si>
    <t>19,3*(17-10)</t>
  </si>
  <si>
    <t>5</t>
  </si>
  <si>
    <t>171201201</t>
  </si>
  <si>
    <t>Uložení sypaniny na skládky</t>
  </si>
  <si>
    <t>1630017262</t>
  </si>
  <si>
    <t>přebytečná zemina</t>
  </si>
  <si>
    <t>19,3</t>
  </si>
  <si>
    <t>6</t>
  </si>
  <si>
    <t>171201211</t>
  </si>
  <si>
    <t>Uložení sypaniny poplatek za uložení sypaniny na skládce (skládkovné)</t>
  </si>
  <si>
    <t>t</t>
  </si>
  <si>
    <t>2105462175</t>
  </si>
  <si>
    <t>19,3*1,5+0,05</t>
  </si>
  <si>
    <t>7</t>
  </si>
  <si>
    <t>181951102</t>
  </si>
  <si>
    <t>Úprava pláně vyrovnáním výškových rozdílů v hornině tř. 1 až 4 se zhutněním</t>
  </si>
  <si>
    <t>m2</t>
  </si>
  <si>
    <t>-1909453024</t>
  </si>
  <si>
    <t>Zakládání</t>
  </si>
  <si>
    <t>8</t>
  </si>
  <si>
    <t>275313511</t>
  </si>
  <si>
    <t>Základy z betonu prostého patky a bloky z betonu kamenem neprokládaného tř. C 12/15</t>
  </si>
  <si>
    <t>1001224241</t>
  </si>
  <si>
    <t>podkladní beton pod základovou deskou</t>
  </si>
  <si>
    <t>betonáž do výkopu +3,5%</t>
  </si>
  <si>
    <t>pod výtahovou šachtu</t>
  </si>
  <si>
    <t>1,1*2,4*2,55*1,035</t>
  </si>
  <si>
    <t>1,1*0,55*0,5*(3,0+2,7*2)*1,035</t>
  </si>
  <si>
    <t>9,5*0,1+0,052</t>
  </si>
  <si>
    <t>9</t>
  </si>
  <si>
    <t>273321411</t>
  </si>
  <si>
    <t>Základy z betonu železového (bez výztuže) desky z betonu bez zvýšených nároků na prostředí tř. C 20/25</t>
  </si>
  <si>
    <t>-315616534</t>
  </si>
  <si>
    <t>základová deska výtahové šachty</t>
  </si>
  <si>
    <t>0,3*2,4*2,55+0,064</t>
  </si>
  <si>
    <t>10</t>
  </si>
  <si>
    <t>273351121</t>
  </si>
  <si>
    <t>Bednění základů desek zřízení</t>
  </si>
  <si>
    <t>988275224</t>
  </si>
  <si>
    <t>0,3*(2,4+2,55)*2+0,03</t>
  </si>
  <si>
    <t>11</t>
  </si>
  <si>
    <t>273351122</t>
  </si>
  <si>
    <t>Bednění základů desek odstranění</t>
  </si>
  <si>
    <t>1423058817</t>
  </si>
  <si>
    <t>12</t>
  </si>
  <si>
    <t>273362021</t>
  </si>
  <si>
    <t>Výztuž základů desek ze svařovaných sítí z drátů typu KARI</t>
  </si>
  <si>
    <t>-929905286</t>
  </si>
  <si>
    <t>síť KY81 (8/100+8/100) - 8 kg/m2 - při obou površích</t>
  </si>
  <si>
    <t>základová deska</t>
  </si>
  <si>
    <t>2*2,4*2,55*8*1,4*1,05*0,001</t>
  </si>
  <si>
    <t>0,006</t>
  </si>
  <si>
    <t>13</t>
  </si>
  <si>
    <t>273361821</t>
  </si>
  <si>
    <t>Výztuž základů desek z betonářské oceli 10 505 (R) nebo BSt 500</t>
  </si>
  <si>
    <t>-754833610</t>
  </si>
  <si>
    <t>konstrukční výztuž - 120 kg/m3</t>
  </si>
  <si>
    <t>1,9*120,0*0,001</t>
  </si>
  <si>
    <t>Svislé a kompletní konstrukce</t>
  </si>
  <si>
    <t>14</t>
  </si>
  <si>
    <t>31127100R</t>
  </si>
  <si>
    <t>Zazdívka otvorů z tvárnic z lehčeného keramického betonu včetně doklínování a propjení se stávajícím zdivem, pevnostní tř.4 MPa</t>
  </si>
  <si>
    <t>1824350125</t>
  </si>
  <si>
    <t>zazdívka otvorů v obvodovém zdivu</t>
  </si>
  <si>
    <t>0,7*0,1*2,3+0,1*1,5*1,1*2</t>
  </si>
  <si>
    <t>0,1*0,35*2,3*2</t>
  </si>
  <si>
    <t>0,45*(0,3*0,3+0,45*0,45)</t>
  </si>
  <si>
    <t>0,8*0,2+0,056</t>
  </si>
  <si>
    <t>31227200R</t>
  </si>
  <si>
    <t>Zazdívka otvorů z tvárnic z lehčeného keramického betonu včetně doklínování a propjení se stávajícím zdivem, pevnostní tř.12 MPa</t>
  </si>
  <si>
    <t>-183232102</t>
  </si>
  <si>
    <t>0,7*(1,5*1,0+1,05*3,4+1,05*0,9+0,35*2,4)</t>
  </si>
  <si>
    <t>0,201</t>
  </si>
  <si>
    <t>16</t>
  </si>
  <si>
    <t>342273110</t>
  </si>
  <si>
    <t>Příčky z bloků z lehkého keramického betonu na maltu, tloušťka zdiva 70 mm pevnostní tř.4 MPa</t>
  </si>
  <si>
    <t>2096667285</t>
  </si>
  <si>
    <t>1,5*2,05+0,425</t>
  </si>
  <si>
    <t>17</t>
  </si>
  <si>
    <t>342273111</t>
  </si>
  <si>
    <t>Příčky z bloků z lehkého keramického betonu na maltu, tloušťka zdiva 115 mm pevnostní tř.4 MPa</t>
  </si>
  <si>
    <t>-784031843</t>
  </si>
  <si>
    <t>1,2*1,2+3,6*1,2+1,1*2,3</t>
  </si>
  <si>
    <t>8,3*0,1+0,88</t>
  </si>
  <si>
    <t>18</t>
  </si>
  <si>
    <t>342273112</t>
  </si>
  <si>
    <t>Příčky z bloků z lehkého keramického betonu na maltu, tloušťka zdiva 175 mm pevnostní tř.4 MPa</t>
  </si>
  <si>
    <t>-1521877120</t>
  </si>
  <si>
    <t>1,05+2,25*2-0,8*1,97*2</t>
  </si>
  <si>
    <t>2,0*2,15-1,6*1,97</t>
  </si>
  <si>
    <t>3,6*0,1+0,094</t>
  </si>
  <si>
    <t>19</t>
  </si>
  <si>
    <t>342291121</t>
  </si>
  <si>
    <t>Ukotvení příček plochými kotvami, do konstrukce cihelné</t>
  </si>
  <si>
    <t>m</t>
  </si>
  <si>
    <t>1558024885</t>
  </si>
  <si>
    <t>20</t>
  </si>
  <si>
    <t>31111313R</t>
  </si>
  <si>
    <t>Nadzákladové zdi z tvárnic ztraceného bednění hladkých, včetně výplně z betonu třídy C 20/25, tloušťky zdiva přes 150 do 200 mm</t>
  </si>
  <si>
    <t>976554263</t>
  </si>
  <si>
    <t>výtahová šachta</t>
  </si>
  <si>
    <t>(2,35+2,0)*2*14,1</t>
  </si>
  <si>
    <t>-1,15*2,15*2</t>
  </si>
  <si>
    <t>-1,13*2,15*2</t>
  </si>
  <si>
    <t>112,8*0,03-2,25</t>
  </si>
  <si>
    <t>311361821</t>
  </si>
  <si>
    <t>Výztuž nadzákladových zdí nosných svislých nebo odkloněných od svislice, rovných nebo oblých z betonářské oceli 10 505 (R) nebo BSt 500</t>
  </si>
  <si>
    <t>1116229476</t>
  </si>
  <si>
    <t>výtahová šachta 20kg/m2</t>
  </si>
  <si>
    <t>pol.31111313R</t>
  </si>
  <si>
    <t>114,0*20,0*0,001*1,05</t>
  </si>
  <si>
    <t>vyztužení ve svislém i vodorovném směru,</t>
  </si>
  <si>
    <t>svislá výztuž zakotvena do základů</t>
  </si>
  <si>
    <t>22</t>
  </si>
  <si>
    <t>31735110R</t>
  </si>
  <si>
    <t>Zřízení bednění výtahové šachty (překlady, plochy pro drážky případně kotvení výtahu)</t>
  </si>
  <si>
    <t>-1700933538</t>
  </si>
  <si>
    <t>pol.31111313R - cca 10% plochy</t>
  </si>
  <si>
    <t>114,0*0,1+0,1</t>
  </si>
  <si>
    <t>23</t>
  </si>
  <si>
    <t>31735120R</t>
  </si>
  <si>
    <t>Odstranění bednění výtahové šachty (překlady, plochy pro drážky případně kotvení výtahu)</t>
  </si>
  <si>
    <t>-875912396</t>
  </si>
  <si>
    <t>24</t>
  </si>
  <si>
    <t>317944321</t>
  </si>
  <si>
    <t>Válcované nosníky dodatečně osazované do připravených otvorů bez zazdění hlav do č. 12</t>
  </si>
  <si>
    <t>-1342262721</t>
  </si>
  <si>
    <t>výkres č.2 - výtahová šachta</t>
  </si>
  <si>
    <t xml:space="preserve">nosníky L 50 (3,75kg/m´) -1,4 m - 4ks </t>
  </si>
  <si>
    <t>3,75*1,4*4*1,05*0,001</t>
  </si>
  <si>
    <t xml:space="preserve">nosníky I 100 (8,32 kg/m´) -1,55 m - 4ks </t>
  </si>
  <si>
    <t>8,32*1,55*4*1,05*0,001</t>
  </si>
  <si>
    <t>výkres č.7 - bourání 1.NP</t>
  </si>
  <si>
    <t>458,0*0,001*1,05</t>
  </si>
  <si>
    <t>25</t>
  </si>
  <si>
    <t>317234410</t>
  </si>
  <si>
    <t>Vyzdívka mezi nosníky cihlami pálenými na maltu cementovou</t>
  </si>
  <si>
    <t>-414483117</t>
  </si>
  <si>
    <t>výkres č.2 - včetně vyklínování</t>
  </si>
  <si>
    <t>ocelové nosníky I 80</t>
  </si>
  <si>
    <t>0,1*0,05*1,4*2</t>
  </si>
  <si>
    <t>0,7*0,1*1,55</t>
  </si>
  <si>
    <t>0,45*0,1*1,4+0,45*0,1*1,55</t>
  </si>
  <si>
    <t>0,6*0,1*1,35+0,3*0,1*3,0</t>
  </si>
  <si>
    <t>0,427*0,1+0,03</t>
  </si>
  <si>
    <t>26</t>
  </si>
  <si>
    <t>31000101R</t>
  </si>
  <si>
    <t>Podbetonování dodatečně vkládaných ocelových nosníků betonem C20/25</t>
  </si>
  <si>
    <t>1291795617</t>
  </si>
  <si>
    <t>Vodorovné konstrukce</t>
  </si>
  <si>
    <t>27</t>
  </si>
  <si>
    <t>411321515</t>
  </si>
  <si>
    <t>Stropy z betonu železového (bez výztuže) stropů deskových, plochých střech, desek balkonových, desek hřibových stropů včetně hlavic hřibových sloupů tř. C 20/25</t>
  </si>
  <si>
    <t>-1182913061</t>
  </si>
  <si>
    <t>strop výtahové šachty</t>
  </si>
  <si>
    <t>0,2*2,35*2,0+0,06</t>
  </si>
  <si>
    <t>zastřešení nad vchodem do VŠ</t>
  </si>
  <si>
    <t>0,125*(1,73*3,575+1,9*1,3)</t>
  </si>
  <si>
    <t>0,118</t>
  </si>
  <si>
    <t>28</t>
  </si>
  <si>
    <t>411351011</t>
  </si>
  <si>
    <t>Bednění stropních konstrukcí - bez podpěrné konstrukce desek tloušťky stropní desky přes 5 do 25 cm zřízení</t>
  </si>
  <si>
    <t>1032259146</t>
  </si>
  <si>
    <t>1,6*1,95+0,2*(2,35+2,0)</t>
  </si>
  <si>
    <t>1,73*3,575+1,9*1,3</t>
  </si>
  <si>
    <t>0,125*(3,75+1,73*2+1,9+1,3)</t>
  </si>
  <si>
    <t>13,9*0,1+0,064</t>
  </si>
  <si>
    <t>29</t>
  </si>
  <si>
    <t>411351012</t>
  </si>
  <si>
    <t>Bednění stropních konstrukcí - bez podpěrné konstrukce desek tloušťky stropní desky přes 5 do 25 cm odstranění</t>
  </si>
  <si>
    <t>666724631</t>
  </si>
  <si>
    <t>30</t>
  </si>
  <si>
    <t>411354313</t>
  </si>
  <si>
    <t>Podpěrná konstrukce stropů - desek, kleneb a skořepin 4 tloušťka stropu přes 15 do 25 cm zřízení</t>
  </si>
  <si>
    <t>1627504641</t>
  </si>
  <si>
    <t>31</t>
  </si>
  <si>
    <t>411354314</t>
  </si>
  <si>
    <t>Podpěrná konstrukce stropů - desek, kleneb a skořepin tloušťka stropu přes 15 do 25 cm odstranění</t>
  </si>
  <si>
    <t>1605672932</t>
  </si>
  <si>
    <t>32</t>
  </si>
  <si>
    <t>41135420R</t>
  </si>
  <si>
    <t>Bednění stropů ztracené z hraněných trapézových vln - plech T32/207 lpozink tl 0,75 mm</t>
  </si>
  <si>
    <t>-147352311</t>
  </si>
  <si>
    <t>otvor původní výtahové šachty</t>
  </si>
  <si>
    <t>1,35*0,95+0,017</t>
  </si>
  <si>
    <t>včetně osazení na zdivo</t>
  </si>
  <si>
    <t>33</t>
  </si>
  <si>
    <t>411322525</t>
  </si>
  <si>
    <t>Stropy z betonu železového (bez výztuže) trámových, žebrových, kazetových nebo vložkových z tvárnic nebo z hraněných či zaoblených vln zabudovaného plechového bednění tř. C 20/25</t>
  </si>
  <si>
    <t>1260405605</t>
  </si>
  <si>
    <t>zabetonování otvoru původní výtahové šachty</t>
  </si>
  <si>
    <t>1,35*0,95*0,08</t>
  </si>
  <si>
    <t>1,35*0,95*0,02*0,8</t>
  </si>
  <si>
    <t>0,124*0,1+0,004</t>
  </si>
  <si>
    <t>34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</si>
  <si>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</si>
  <si>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 drátů typu KARI</t>
  </si>
  <si>
    <t>676482340</t>
  </si>
  <si>
    <t>stropní deska výtahu</t>
  </si>
  <si>
    <t>2*2,0*2,35*8*1,4*1,05*0,001</t>
  </si>
  <si>
    <t xml:space="preserve"> ŽB deska zastřešení nad vchodem do VŠ</t>
  </si>
  <si>
    <t>při spodním povrchu přivařeno k nosníkům</t>
  </si>
  <si>
    <t>(1,73*3,575+1,9*1,3)*8*1,4*1,05*0,001</t>
  </si>
  <si>
    <t>0,004*1,05</t>
  </si>
  <si>
    <t>0,217*0,1+0,061</t>
  </si>
  <si>
    <t>35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</si>
  <si>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</si>
  <si>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</si>
  <si>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-1007327983</t>
  </si>
  <si>
    <t>stropní deska výtahu +</t>
  </si>
  <si>
    <t>ŽB deska zastřešení nad vchodem do VŠ</t>
  </si>
  <si>
    <t>pol.411321515</t>
  </si>
  <si>
    <t>2,2*120,0*0,001</t>
  </si>
  <si>
    <t>25,0*0,001*1,05+0,01</t>
  </si>
  <si>
    <t>Komunikace pozemní</t>
  </si>
  <si>
    <t>36</t>
  </si>
  <si>
    <t>596211210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</si>
  <si>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do 50 m2</t>
  </si>
  <si>
    <t>-103667264</t>
  </si>
  <si>
    <t>obnova vybourané betonové plochy kolem výtahové šachty</t>
  </si>
  <si>
    <t>dle původní</t>
  </si>
  <si>
    <t>23,0</t>
  </si>
  <si>
    <t>23,0*0,1</t>
  </si>
  <si>
    <t>37</t>
  </si>
  <si>
    <t>M</t>
  </si>
  <si>
    <t>59245210R</t>
  </si>
  <si>
    <t>dlažba betonová - dle původní - dodávka, doprava</t>
  </si>
  <si>
    <t>2132363232</t>
  </si>
  <si>
    <t>ztratné 5%</t>
  </si>
  <si>
    <t>25,3*1,05+0,435</t>
  </si>
  <si>
    <t>38</t>
  </si>
  <si>
    <t>564251811</t>
  </si>
  <si>
    <t>Podklad nebo podsyp ze štěrkopísku ŠP na dálnici a letištních plochách s rozprostřením, vlhčením a zhutněním, po zhutnění tl. 150 mm</t>
  </si>
  <si>
    <t>-237650930</t>
  </si>
  <si>
    <t>dle pol.596211210</t>
  </si>
  <si>
    <t>25,3</t>
  </si>
  <si>
    <t>39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</si>
  <si>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</si>
  <si>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</si>
  <si>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-1567024019</t>
  </si>
  <si>
    <t>obrubník dle původního</t>
  </si>
  <si>
    <t>3,5</t>
  </si>
  <si>
    <t>40</t>
  </si>
  <si>
    <t>59217411R</t>
  </si>
  <si>
    <t>obrubník betonový chodníkový - dle původního</t>
  </si>
  <si>
    <t>-112981969</t>
  </si>
  <si>
    <t>ztratné 1%</t>
  </si>
  <si>
    <t>pol.916231213</t>
  </si>
  <si>
    <t>3,5*1,01+0,465</t>
  </si>
  <si>
    <t>41</t>
  </si>
  <si>
    <t>59684112R</t>
  </si>
  <si>
    <t>Kladení dlažby z betonových nebo kameninových dlaždic komunikací pro pěší s vyplněním spár a se smetením přebytečného materiálu na vzdálenost do 3 m s ložem z betonu C15/20 velikosti dlaždic do 0,09 m2, pro plochy do 50 m2</t>
  </si>
  <si>
    <t>1170304348</t>
  </si>
  <si>
    <t>srovnatelně pro kladení schodišťových prvků do betonu C12/15</t>
  </si>
  <si>
    <t>0,3*1,8+0,06</t>
  </si>
  <si>
    <t>42</t>
  </si>
  <si>
    <t>59200010R</t>
  </si>
  <si>
    <t>univerzální betonový lemovací schodišťový prvek k obkladu schodů, s protiskluznou úpravou okraje prvku, délka 300 mm - dodávka, doprava</t>
  </si>
  <si>
    <t>kus</t>
  </si>
  <si>
    <t>-2021189770</t>
  </si>
  <si>
    <t>prvky pro délku schod.stupně 3 m</t>
  </si>
  <si>
    <t>6,0</t>
  </si>
  <si>
    <t>43</t>
  </si>
  <si>
    <t>93593200R</t>
  </si>
  <si>
    <t>Odvodňovací plastový žlab pro třídu zatížení B 125 vnitřní šířky 150 mm s krycím roštem mřížkovým z pozinkované oceli</t>
  </si>
  <si>
    <t>512</t>
  </si>
  <si>
    <t>-90443423</t>
  </si>
  <si>
    <t>61</t>
  </si>
  <si>
    <t>Úprava povrchů vnitřních</t>
  </si>
  <si>
    <t>44</t>
  </si>
  <si>
    <t>612142001</t>
  </si>
  <si>
    <t>Potažení vnitřních ploch pletivem v ploše nebo pruzích, na plném podkladu sklovláknitým vtlačením do tmelu stěn</t>
  </si>
  <si>
    <t>-982424888</t>
  </si>
  <si>
    <t>vyztužování přechodů stávající zdivo x nového zdiva</t>
  </si>
  <si>
    <t>cca  40 % plochy omítek na novém zdivu</t>
  </si>
  <si>
    <t>pol.612311141</t>
  </si>
  <si>
    <t>98,0*0,4+0,8</t>
  </si>
  <si>
    <t>45</t>
  </si>
  <si>
    <t>612142012</t>
  </si>
  <si>
    <t>Potažení vnitřních ploch pletivem v ploše nebo pruzích, na plném podkladu rabicovým provizorním přichycením stěn</t>
  </si>
  <si>
    <t>1549096641</t>
  </si>
  <si>
    <t>výtahový šachta</t>
  </si>
  <si>
    <t>ostění nových otvorů v obvodovém zdivu - napojení</t>
  </si>
  <si>
    <t>výtahové šachty</t>
  </si>
  <si>
    <t>0,1*2,2*4+0,3*2,5*8</t>
  </si>
  <si>
    <t>0,7*2,2*2+0,3*2,5*2</t>
  </si>
  <si>
    <t>11,5*0,05+0,065</t>
  </si>
  <si>
    <t>přechod dozdívek a stávajícího zdiva</t>
  </si>
  <si>
    <t>0,3*(2,1+1,6)*2</t>
  </si>
  <si>
    <t>0,3*(1,65+3,5+1,2)*2</t>
  </si>
  <si>
    <t>0,3*(2,1+3,6+1,5)*2</t>
  </si>
  <si>
    <t>10,4*0,05+0,03</t>
  </si>
  <si>
    <t>Mezisoučet A</t>
  </si>
  <si>
    <t>1.NP - nosníky+dozdívky</t>
  </si>
  <si>
    <t>0,3*2,35*4</t>
  </si>
  <si>
    <t>0,3*2,55*4</t>
  </si>
  <si>
    <t>0,3*2,5*3</t>
  </si>
  <si>
    <t>0,45*0,9*2+0,3*1,2*4</t>
  </si>
  <si>
    <t>10,4*0,3</t>
  </si>
  <si>
    <t>Mezisoučet B</t>
  </si>
  <si>
    <t>46</t>
  </si>
  <si>
    <t>615142012</t>
  </si>
  <si>
    <t>Potažení vnitřních ploch pletivem v ploše nebo pruzích, na plném podkladu rabicovým provizorním přichycením nosníků</t>
  </si>
  <si>
    <t>-717210154</t>
  </si>
  <si>
    <t>ocelové nosníky L50</t>
  </si>
  <si>
    <t>0,1*1,15*2+0,3*1,4*4</t>
  </si>
  <si>
    <t>ocelové nosníky I100</t>
  </si>
  <si>
    <t>0,7*1,25+0,3*1,55*2</t>
  </si>
  <si>
    <t>3,7*0,1+0,015</t>
  </si>
  <si>
    <t>Mezisoučet</t>
  </si>
  <si>
    <t>1.NP</t>
  </si>
  <si>
    <t>0,45*(1,2+0,9)+0,6*1,05+0,3*2,0</t>
  </si>
  <si>
    <t>0,3*(1,35*2+1,4*2+1,55*2+3,0*2)</t>
  </si>
  <si>
    <t>6,555*0,1+0,089</t>
  </si>
  <si>
    <t>47</t>
  </si>
  <si>
    <t>612331141</t>
  </si>
  <si>
    <t>Omítka cementová vnitřních ploch nanášená ručně dvouvrstvá, tloušťky jádrové omítky do 10 mm a tloušťky štuku do 3 mm štuková plstí hlazená stěn svislých konstrukcí</t>
  </si>
  <si>
    <t>-1327946826</t>
  </si>
  <si>
    <t>omítka na rabicové pletivo</t>
  </si>
  <si>
    <t>pol.612142012+615142012</t>
  </si>
  <si>
    <t>36,5+11,4+0,1</t>
  </si>
  <si>
    <t>48</t>
  </si>
  <si>
    <t>612331191</t>
  </si>
  <si>
    <t>Omítka cementová vnitřních ploch nanášená ručně Příplatek k cenám za každých dalších i započatých 5 mm tloušťky omítky přes 10 mm stěn</t>
  </si>
  <si>
    <t>-1186235753</t>
  </si>
  <si>
    <t>tl. jádra 20 mm</t>
  </si>
  <si>
    <t>pol.612331141</t>
  </si>
  <si>
    <t>48,0*2</t>
  </si>
  <si>
    <t>49</t>
  </si>
  <si>
    <t>612311141</t>
  </si>
  <si>
    <t>Omítka vápenná vnitřních ploch nanášená ručně dvouvrstvá štuková, tloušťky jádrové omítky do 10 mm a tloušťky štuku do 3 mm svislých konstrukcí stěn</t>
  </si>
  <si>
    <t>-12704534</t>
  </si>
  <si>
    <t>nové zdivo + dozdívky z lehčeného keramického betonu</t>
  </si>
  <si>
    <t>(omítka dle požadavku výrobce zdícího systému - lehká hmotnost</t>
  </si>
  <si>
    <t>+ příprava povrchu)</t>
  </si>
  <si>
    <t>0,1*2,3+1,5*1,1*2</t>
  </si>
  <si>
    <t>0,35*2,3*2</t>
  </si>
  <si>
    <t>1,5*1,0+1,05*3,4+1,05*0,9+0,35*2,4</t>
  </si>
  <si>
    <t>2,25*(0,55*2+0,6)</t>
  </si>
  <si>
    <t>pol.342273110</t>
  </si>
  <si>
    <t>3,5*2</t>
  </si>
  <si>
    <t>pol.34227311</t>
  </si>
  <si>
    <t>10,0*2</t>
  </si>
  <si>
    <t>pol.342273112</t>
  </si>
  <si>
    <t>4,0*2</t>
  </si>
  <si>
    <t>51,0*0,1+0,08</t>
  </si>
  <si>
    <t>50</t>
  </si>
  <si>
    <t>612311191</t>
  </si>
  <si>
    <t>Omítka vápenná vnitřních ploch nanášená ručně Příplatek k cenám za každých dalších i započatých 5 mm tloušťky jádrové omítky přes 10 mm stěn</t>
  </si>
  <si>
    <t>263235684</t>
  </si>
  <si>
    <t>nové zdivo - dozdívky - tl. jádra 20 mm (příprava povrchu)</t>
  </si>
  <si>
    <t xml:space="preserve">pol.612311141 </t>
  </si>
  <si>
    <t>56,0*2</t>
  </si>
  <si>
    <t>51</t>
  </si>
  <si>
    <t>612321141</t>
  </si>
  <si>
    <t>Omítka vápenocementová vnitřních ploch nanášená ručně dvouvrstvá, tloušťky jádrové omítky do 10 mm a tloušťky štuku do 3 mm štuková svislých konstrukcí stěn</t>
  </si>
  <si>
    <t>-1918674345</t>
  </si>
  <si>
    <t>stávající  zdivo po vybouraném keram.obkladu</t>
  </si>
  <si>
    <t>1,5*(0,7*2+0,8*2+0,9)</t>
  </si>
  <si>
    <t>(1,8-1,0)*6,25</t>
  </si>
  <si>
    <t>1,8*(2,5+3,95+0,9+3,55-1,5+0,3*2)</t>
  </si>
  <si>
    <t>1,8*(9,4+3,95+0,6+11,4-1,5*4+0,3*2*4)</t>
  </si>
  <si>
    <t>1,8*(1,1+0,9)+1,5*2,6</t>
  </si>
  <si>
    <t>0,85*1,5*5+0,8*(1,2+3,6)</t>
  </si>
  <si>
    <t>2,0*(0,6+2,2+2,6+0,6)</t>
  </si>
  <si>
    <t>97,7*0,1+0,515</t>
  </si>
  <si>
    <t>stávající  zdivo po vybouraném dřevěném obkladu</t>
  </si>
  <si>
    <t>pol.766411821 (odd.96)</t>
  </si>
  <si>
    <t>68,0</t>
  </si>
  <si>
    <t>52</t>
  </si>
  <si>
    <t>612321191</t>
  </si>
  <si>
    <t>Omítka vápenocementová vnitřních ploch nanášená ručně Příplatek k cenám za každých dalších i započatých 5 mm tloušťky omítky přes 10 mm stěn</t>
  </si>
  <si>
    <t>-29135835</t>
  </si>
  <si>
    <t xml:space="preserve">stávající  zdivo po vybouraném keram.obkladu </t>
  </si>
  <si>
    <t>tl. vyrovnání (jádra) - 50 mm</t>
  </si>
  <si>
    <t>pol.612321141 mezisoučet A</t>
  </si>
  <si>
    <t>108,0*8</t>
  </si>
  <si>
    <t>tl. vyrovnání (jádra) - 30 mm</t>
  </si>
  <si>
    <t>pol.612321141 mezisoučet B</t>
  </si>
  <si>
    <t>68,0*4</t>
  </si>
  <si>
    <t>53</t>
  </si>
  <si>
    <t>61132542R</t>
  </si>
  <si>
    <t>Oprava vápenocementové nebo vápenné omítky vnitřních ploch štukové dvouvrstvé, tloušťky do 20 mm stropů, v rozsahu opravované plochy 15%</t>
  </si>
  <si>
    <t>-1829775510</t>
  </si>
  <si>
    <t>stávající neopavované stropy - bez podhledu</t>
  </si>
  <si>
    <t>místnost č. 1.04, 1.07, 1.10</t>
  </si>
  <si>
    <t>15,8+18,2+23,0</t>
  </si>
  <si>
    <t xml:space="preserve">v této položce je rozsah opravy 15% plochy započten </t>
  </si>
  <si>
    <t>poníženou cenou Kč /1 m2 - do výměry se vykazuje</t>
  </si>
  <si>
    <t>celá opravovaná plocha stropů (tj.100% plochy)</t>
  </si>
  <si>
    <t>54</t>
  </si>
  <si>
    <t>61232542R</t>
  </si>
  <si>
    <t>Oprava vápenocementové nebo vápenné omítky vnitřních ploch štukové dvouvrstvé, tloušťky do 20 mm stěn, v rozsahu opravované plochy 25%</t>
  </si>
  <si>
    <t>441787970</t>
  </si>
  <si>
    <t>stávající zdivo - plochy mimo bourané obklady</t>
  </si>
  <si>
    <t>(3,55-1,5)*(0,7*2+0,8*2+0,9)</t>
  </si>
  <si>
    <t>3,55*(1,8+2,05)+2,15*0,5*2+3,53*8,4*2</t>
  </si>
  <si>
    <t>3,85*(0,45+0,75*2+2,45+1,3)</t>
  </si>
  <si>
    <t>(3,8-1,8)*(6,25+2,5+3,95+0,9+3,55-1,5+0,3*2)</t>
  </si>
  <si>
    <t>(3,6-1,8)*(9,4+3,95+0,6+11,4-1,5*4+0,3*2*4)</t>
  </si>
  <si>
    <t>(3,6-1,8)*(1,1+0,9)</t>
  </si>
  <si>
    <t>0,5*1,5*5+1,6*(1,2+3,6)</t>
  </si>
  <si>
    <t>(3,55-1,5)*(24,5+6,25)*2</t>
  </si>
  <si>
    <t>-1,75*1,5*9</t>
  </si>
  <si>
    <t>0,5*(2,3+2,6+0,6)</t>
  </si>
  <si>
    <t>3,66*5,0</t>
  </si>
  <si>
    <t>315,0*0,5+0,258</t>
  </si>
  <si>
    <t xml:space="preserve">v této položce je rozsah opravy 25% plochy započten </t>
  </si>
  <si>
    <t>celá opravovaná plocha stěn (tj.100% plochy)</t>
  </si>
  <si>
    <t>55</t>
  </si>
  <si>
    <t>612821002</t>
  </si>
  <si>
    <t>Sanační omítka vnitřních ploch stěn pro vlhké zdivo, prováděná ručně štuková</t>
  </si>
  <si>
    <t>-1787606436</t>
  </si>
  <si>
    <t>místnost 1.02+1.10 - obvod.zdivo s vyměněnými okny</t>
  </si>
  <si>
    <t>výška omítky 1m nad podlahu</t>
  </si>
  <si>
    <t>10,0</t>
  </si>
  <si>
    <t>56</t>
  </si>
  <si>
    <t>612821031</t>
  </si>
  <si>
    <t>Sanační omítka vnitřních ploch stěn vyrovnávací vrstva, prováděná v tl. do 20 mm ručně</t>
  </si>
  <si>
    <t>2063832034</t>
  </si>
  <si>
    <t>vyrovnání zdiva pod štukovou sanační omítkou</t>
  </si>
  <si>
    <t xml:space="preserve">po otlučení ker.obkladu </t>
  </si>
  <si>
    <t xml:space="preserve">předpoklad : </t>
  </si>
  <si>
    <t>tl.nové omítky 20 mm + vyrovnáním 30 mm = 50 mm</t>
  </si>
  <si>
    <t>pol.612821001</t>
  </si>
  <si>
    <t>57</t>
  </si>
  <si>
    <t>612821081</t>
  </si>
  <si>
    <t>Sanační omítka vnitřních ploch Příplatek k cenám: za každých dalších 10 mm omítky prováděné ve více vrstvách -1031</t>
  </si>
  <si>
    <t>248630495</t>
  </si>
  <si>
    <t>62</t>
  </si>
  <si>
    <t>Úprava povrchů vnějších</t>
  </si>
  <si>
    <t>58</t>
  </si>
  <si>
    <t>622321141</t>
  </si>
  <si>
    <t>Omítka vápenocementová vnějších ploch nanášená ručně dvouvrstvá, tloušťky jádrové omítky do 15 mm a tloušťky štuku do 3 mm štuková stěn</t>
  </si>
  <si>
    <t>62914814</t>
  </si>
  <si>
    <t>stávající zdivo fasády - omítka dle stávající</t>
  </si>
  <si>
    <t>začištění a vyrovnání soklového zdiva po vybourání rampy</t>
  </si>
  <si>
    <t>celková prům. tloušťka 50 mm</t>
  </si>
  <si>
    <t>(4,8+1,2)*1,0*1,1</t>
  </si>
  <si>
    <t>začištění a vyrovnání stávající fasády kolem nových otvorů</t>
  </si>
  <si>
    <t>včetně ostění a kolem nové stříšky před vstupem</t>
  </si>
  <si>
    <t>celková průměrná tl.30 mm</t>
  </si>
  <si>
    <t>20,0</t>
  </si>
  <si>
    <t>59</t>
  </si>
  <si>
    <t>622135001</t>
  </si>
  <si>
    <t>Vyrovnání nerovností podkladu vnějších omítaných ploch maltou, tloušťky do 10 mm vápenocementovou stěn</t>
  </si>
  <si>
    <t>1529898640</t>
  </si>
  <si>
    <t>(4,8+1,2)*1,0</t>
  </si>
  <si>
    <t>60</t>
  </si>
  <si>
    <t>622135091</t>
  </si>
  <si>
    <t>Vyrovnání nerovností podkladu vnějších omítaných ploch - Příplatek k ceně za každých dalších 5 mm tloušťky podkladní vrstvy přes 15 mm maltou vápenocementovou stěn</t>
  </si>
  <si>
    <t>691750875</t>
  </si>
  <si>
    <t>pol.622135001 mezisoučet A</t>
  </si>
  <si>
    <t>6,6*5</t>
  </si>
  <si>
    <t>pol.622135001 mezisoučet B</t>
  </si>
  <si>
    <t>20,0*1</t>
  </si>
  <si>
    <t>62232110R</t>
  </si>
  <si>
    <t>Nátěr vnější opravované omíty - odstín dle původní</t>
  </si>
  <si>
    <t>1087718693</t>
  </si>
  <si>
    <t>62232111R</t>
  </si>
  <si>
    <t>Omítka systémová pro zdivo z lehčeného keramického betonu dvouvrstvá vnějších stěn nanášená ručně</t>
  </si>
  <si>
    <t>-16461968</t>
  </si>
  <si>
    <t>nové zdivo - dozdívky</t>
  </si>
  <si>
    <t>zazdívky otvorů v obvodovém zdivu</t>
  </si>
  <si>
    <t>11,9*0,21+0,506</t>
  </si>
  <si>
    <t>63</t>
  </si>
  <si>
    <t>621221011</t>
  </si>
  <si>
    <t>Montáž kontaktního zateplení z desek z minerální vlny s podélnou orientací vláken na vnější podhledy, tloušťky desek přes 40 do 80 mm</t>
  </si>
  <si>
    <t>1100098541</t>
  </si>
  <si>
    <t>podhled vstupní stříšky do výtahu a budovy</t>
  </si>
  <si>
    <t>1,2*2,0+1,73*3,6+0,372</t>
  </si>
  <si>
    <t>64</t>
  </si>
  <si>
    <t>631515190</t>
  </si>
  <si>
    <t>deska izolační minerální kontaktních fasád podélné vlákno  tl. 50 mm</t>
  </si>
  <si>
    <t>902755891</t>
  </si>
  <si>
    <t>ztratné 2%</t>
  </si>
  <si>
    <t>pol.621221001</t>
  </si>
  <si>
    <t>9,0*1,02+0,02</t>
  </si>
  <si>
    <t>65</t>
  </si>
  <si>
    <t>621251105</t>
  </si>
  <si>
    <t>Montáž kontaktního zateplení Příplatek k cenám za zápustnou montáž kotev s použitím tepelněizolačních zátek na vnější podhledy z minerální vlny</t>
  </si>
  <si>
    <t>-489763500</t>
  </si>
  <si>
    <t>pol.621221011</t>
  </si>
  <si>
    <t>9,0</t>
  </si>
  <si>
    <t>66</t>
  </si>
  <si>
    <t>622221021</t>
  </si>
  <si>
    <t>Montáž kontaktního zateplení z desek z minerální vlny s podélnou orientací vláken na vnější stěny, tloušťky desek přes 80 do 120 mm</t>
  </si>
  <si>
    <t>1893448521</t>
  </si>
  <si>
    <t>výtah - stěna W1</t>
  </si>
  <si>
    <t>(2,25+2,4*2)*12,6</t>
  </si>
  <si>
    <t>-1,13*1,1</t>
  </si>
  <si>
    <t>čelo atiky stříšky nad vchodem</t>
  </si>
  <si>
    <t>0,4*(1,2+3,8)</t>
  </si>
  <si>
    <t>89,6*0,01+0,517</t>
  </si>
  <si>
    <t>67</t>
  </si>
  <si>
    <t>631515290</t>
  </si>
  <si>
    <t>deska izolační minerální kontaktních fasád podélné vlákno tl. 120 mm</t>
  </si>
  <si>
    <t>-1830629258</t>
  </si>
  <si>
    <t>pol.622221021</t>
  </si>
  <si>
    <t>91,0*1,02+0,18</t>
  </si>
  <si>
    <t>68</t>
  </si>
  <si>
    <t>622251105</t>
  </si>
  <si>
    <t>Montáž kontaktního zateplení Příplatek k cenám za zápustnou montáž kotev s použitím tepelněizolačních zátek na vnější stěny z minerální vlny</t>
  </si>
  <si>
    <t>1133806514</t>
  </si>
  <si>
    <t>91,0</t>
  </si>
  <si>
    <t>69</t>
  </si>
  <si>
    <t>622211021</t>
  </si>
  <si>
    <t>Montáž kontaktního zateplení z polystyrenových desek nebo z kombinovaných desek na vnější stěny, tloušťky desek přes 80 do 120 mm</t>
  </si>
  <si>
    <t>1999465098</t>
  </si>
  <si>
    <t>výtah - stěna W2 - nad terénem</t>
  </si>
  <si>
    <t>(2,25+2,35*2)*1,1</t>
  </si>
  <si>
    <t>-1,13*1,05</t>
  </si>
  <si>
    <t>6,5*0,01+0,477</t>
  </si>
  <si>
    <t>70</t>
  </si>
  <si>
    <t>283764220</t>
  </si>
  <si>
    <t>deska z polystyrénu XPS,  hladký povrch tl 100 mm</t>
  </si>
  <si>
    <t>1958326267</t>
  </si>
  <si>
    <t>pol.622211021</t>
  </si>
  <si>
    <t>7,0*1,02+0,36</t>
  </si>
  <si>
    <t>71</t>
  </si>
  <si>
    <t>622251101</t>
  </si>
  <si>
    <t>Montáž kontaktního zateplení Příplatek k cenám za zápustnou montáž kotev s použitím tepelněizolačních zátek na vnější stěny z polystyrenu</t>
  </si>
  <si>
    <t>-855035236</t>
  </si>
  <si>
    <t>7,0</t>
  </si>
  <si>
    <t>72</t>
  </si>
  <si>
    <t>622252001</t>
  </si>
  <si>
    <t>Montáž lišt kontaktního zateplení zakládacích soklových připevněných hmoždinkami</t>
  </si>
  <si>
    <t>-814262801</t>
  </si>
  <si>
    <t>pro tl.100 mm</t>
  </si>
  <si>
    <t>pro tl.120 mm</t>
  </si>
  <si>
    <t>7,1</t>
  </si>
  <si>
    <t>73</t>
  </si>
  <si>
    <t>590514160</t>
  </si>
  <si>
    <t>lišta zakládací pro telpelně izolační desky do roviny 103 mm tl 1,0 mm</t>
  </si>
  <si>
    <t>-346930605</t>
  </si>
  <si>
    <t>pol.622252001 mezisoučet A</t>
  </si>
  <si>
    <t>7,0*1,05</t>
  </si>
  <si>
    <t>74</t>
  </si>
  <si>
    <t>590514200</t>
  </si>
  <si>
    <t>lišta zakládací pro telpelně izolační desky do roviny 123 mm tl 1,0 mm</t>
  </si>
  <si>
    <t>-1593104980</t>
  </si>
  <si>
    <t>pol.622252001 mezisoučet B</t>
  </si>
  <si>
    <t>7,1*1,05</t>
  </si>
  <si>
    <t>75</t>
  </si>
  <si>
    <t>622252002</t>
  </si>
  <si>
    <t>Montáž lišt kontaktního zateplení ostatních stěnových, dilatačních apod. lepených do tmelu</t>
  </si>
  <si>
    <t>-2131140939</t>
  </si>
  <si>
    <t xml:space="preserve">lišta rohová Al ,10/15 cm s tkaninou </t>
  </si>
  <si>
    <t>svislé rohy fasádních otvorů</t>
  </si>
  <si>
    <t>2,15*2+0,7</t>
  </si>
  <si>
    <t>rohy objektu svislé</t>
  </si>
  <si>
    <t>13,6*2+0,8</t>
  </si>
  <si>
    <t>rohy objektu vodorovné</t>
  </si>
  <si>
    <t>1,2+3,8</t>
  </si>
  <si>
    <t xml:space="preserve">lišta s okapničkou Al </t>
  </si>
  <si>
    <t>"nadpraží fasádních otvorů</t>
  </si>
  <si>
    <t>1,13+0,37</t>
  </si>
  <si>
    <t>Mezisoučet C</t>
  </si>
  <si>
    <t>"profil dveřní připojovací</t>
  </si>
  <si>
    <t>1,13+2,15*2+0,57</t>
  </si>
  <si>
    <t>Mezisoučet E</t>
  </si>
  <si>
    <t>dilatační lišta</t>
  </si>
  <si>
    <t>Mezisoučet F</t>
  </si>
  <si>
    <t>76</t>
  </si>
  <si>
    <t>590514820</t>
  </si>
  <si>
    <t>lišta rohová Al ,10/15 cm s tkaninou bal. 2,5 m</t>
  </si>
  <si>
    <t>1856775757</t>
  </si>
  <si>
    <t>"ztratné 5%</t>
  </si>
  <si>
    <t>"dle pol.622252002 mezisoučet A+B</t>
  </si>
  <si>
    <t>(5,0+33,0)*1,05+0,1</t>
  </si>
  <si>
    <t>77</t>
  </si>
  <si>
    <t>590515100</t>
  </si>
  <si>
    <t>profil okenní s nepřiznanou podomítkovou okapnicí PVC 2,0 m</t>
  </si>
  <si>
    <t>-487457014</t>
  </si>
  <si>
    <t>dle pol.622252002 mezisoučet C</t>
  </si>
  <si>
    <t>1,5*1,05+0,025</t>
  </si>
  <si>
    <t>78</t>
  </si>
  <si>
    <t>590514760</t>
  </si>
  <si>
    <t>profil okenní začišťovací se sklovláknitou armovací tkaninou 9 mm/2,4 m</t>
  </si>
  <si>
    <t>1088232312</t>
  </si>
  <si>
    <t>dle pol.622252002 mezisoučet E</t>
  </si>
  <si>
    <t>6,0*1,05+0,7</t>
  </si>
  <si>
    <t>79</t>
  </si>
  <si>
    <t>590515020</t>
  </si>
  <si>
    <t>profil dilatační rohový (koutový) , dl. 2,5 m</t>
  </si>
  <si>
    <t>1383237395</t>
  </si>
  <si>
    <t>dle pol.622252002 mezisoučet F</t>
  </si>
  <si>
    <t>28,0*1,05+0,6</t>
  </si>
  <si>
    <t>80</t>
  </si>
  <si>
    <t>931994142</t>
  </si>
  <si>
    <t>Těsnění spáry betonové konstrukce pásy, profily, tmely tmelem polyuretanovým spáry dilatační do 4,0 cm2</t>
  </si>
  <si>
    <t>1828747243</t>
  </si>
  <si>
    <t>"dilatační spára mezi zatepleným a</t>
  </si>
  <si>
    <t>nezatepleným objektem</t>
  </si>
  <si>
    <t>8,0</t>
  </si>
  <si>
    <t>mezi SO 101 SO 102</t>
  </si>
  <si>
    <t>81</t>
  </si>
  <si>
    <t>621521021</t>
  </si>
  <si>
    <t>Omítka tenkovrstvá silikátová vnějších ploch probarvená, včetně penetrace podkladu zrnitá, tloušťky 2,0 mm podhledů</t>
  </si>
  <si>
    <t>35243084</t>
  </si>
  <si>
    <t>podhled stříšky</t>
  </si>
  <si>
    <t>82</t>
  </si>
  <si>
    <t>62252100a</t>
  </si>
  <si>
    <t>Omítka tenkovrstvá silikátová vnějších ploch probarvená, včetně penetrace podkladu škrábaná, tloušťky 1,5 mm stěn - barva světlejší odstín dle PD</t>
  </si>
  <si>
    <t>1239126395</t>
  </si>
  <si>
    <t>pol.622251105</t>
  </si>
  <si>
    <t>83</t>
  </si>
  <si>
    <t>62252100b</t>
  </si>
  <si>
    <t>Omítka tenkovrstvá silikátová vnějších ploch probarvená, včetně penetrace podkladu škrábaná, tloušťky 1,5 mm stěn - barva odstín tmavší šedá dle PD</t>
  </si>
  <si>
    <t>-239228558</t>
  </si>
  <si>
    <t>pol.622211021 - sokl nad terénem</t>
  </si>
  <si>
    <t>84</t>
  </si>
  <si>
    <t>629999011</t>
  </si>
  <si>
    <t>Příplatky k cenám úprav vnějších povrchů za zvýšenou pracnost při provádění styku dvou struktur na fasádě</t>
  </si>
  <si>
    <t>-1595009222</t>
  </si>
  <si>
    <t>přechod sokl x fasáda</t>
  </si>
  <si>
    <t>85</t>
  </si>
  <si>
    <t>629991011</t>
  </si>
  <si>
    <t>Zakrytí vnějších ploch před znečištěním včetně pozdějšího odkrytí výplní otvorů a svislých ploch fólií přilepenou lepící páskou</t>
  </si>
  <si>
    <t>-1649522633</t>
  </si>
  <si>
    <t>Podlahy a podlahové konstrukce</t>
  </si>
  <si>
    <t>86</t>
  </si>
  <si>
    <t>634112125</t>
  </si>
  <si>
    <t>Obvodová dilatace mezi stěnou a potěrem podlahovým páskem s fólií výšky 100 mm, šířky 5 mm</t>
  </si>
  <si>
    <t>1963584715</t>
  </si>
  <si>
    <t>vstupy do výtahu - upravovaná podlaha</t>
  </si>
  <si>
    <t>2.NP+3.NP</t>
  </si>
  <si>
    <t>místnost 1.02, 1.07 až 1.10</t>
  </si>
  <si>
    <t>40,0+20,0+56,0+35,0+21,0</t>
  </si>
  <si>
    <t>87</t>
  </si>
  <si>
    <t>63245100R</t>
  </si>
  <si>
    <t>Vyrovnávací cementový potěr litý provedený v ploše o průměrné (střední) tl.60 mm</t>
  </si>
  <si>
    <t>-950274548</t>
  </si>
  <si>
    <t>podlaha F2</t>
  </si>
  <si>
    <t>vstupy do výtahu - 2.NP+3.NP</t>
  </si>
  <si>
    <t>0,65*1,5*2+0,05</t>
  </si>
  <si>
    <t>1.NP - m.č.1.02</t>
  </si>
  <si>
    <t>33,0</t>
  </si>
  <si>
    <t>88</t>
  </si>
  <si>
    <t>632451031</t>
  </si>
  <si>
    <t>Potěr cementový vyrovnávací litý v ploše o průměrné (střední) tl. od 5 do 20 mm</t>
  </si>
  <si>
    <t>195319261</t>
  </si>
  <si>
    <t>podlaha F3</t>
  </si>
  <si>
    <t>260,0</t>
  </si>
  <si>
    <t>89</t>
  </si>
  <si>
    <t>632451034</t>
  </si>
  <si>
    <t>Potěr cementový vyrovnávací v ploše o průměrné (střední) tl. přes 40 do 50 mm</t>
  </si>
  <si>
    <t>781006197</t>
  </si>
  <si>
    <t>90</t>
  </si>
  <si>
    <t>63130000R</t>
  </si>
  <si>
    <t>Příplatek k cenám potěru za úpravu povrchu mazaniny přehlazením</t>
  </si>
  <si>
    <t>-156110936</t>
  </si>
  <si>
    <t>91</t>
  </si>
  <si>
    <t>777111101</t>
  </si>
  <si>
    <t>Příprava podkladu před provedením litých podlah zametení</t>
  </si>
  <si>
    <t>1887679719</t>
  </si>
  <si>
    <t>35,0</t>
  </si>
  <si>
    <t>92</t>
  </si>
  <si>
    <t>63247000R</t>
  </si>
  <si>
    <t>Doplnění nášlapné vrstvy dle interiéru (PVC, keram,dlažba ...) - montáž, dodávka, doprava</t>
  </si>
  <si>
    <t>-1140045013</t>
  </si>
  <si>
    <t>vstupy do výtahu - upravovaná podlaha F2</t>
  </si>
  <si>
    <t>Osazování výplní otvorů</t>
  </si>
  <si>
    <t>93</t>
  </si>
  <si>
    <t>644941112</t>
  </si>
  <si>
    <t>Montáž průvětrníků nebo mřížek odvětrávacích velikosti přes 150 x 200 do 300 x 300 mm</t>
  </si>
  <si>
    <t>-1039012884</t>
  </si>
  <si>
    <t>výtahová šachta - pod střechou - mřížka 200x200 mm</t>
  </si>
  <si>
    <t>1.NP - 300x300 mm</t>
  </si>
  <si>
    <t>94</t>
  </si>
  <si>
    <t>55341426R</t>
  </si>
  <si>
    <t>mřížka větrací hliníková 200 x 200 se síťovinou</t>
  </si>
  <si>
    <t>-1828795855</t>
  </si>
  <si>
    <t>95</t>
  </si>
  <si>
    <t>562456030</t>
  </si>
  <si>
    <t>mřížka větrací plast 200x200 bílá se síťovinou</t>
  </si>
  <si>
    <t>-703464188</t>
  </si>
  <si>
    <t>97</t>
  </si>
  <si>
    <t>642944121</t>
  </si>
  <si>
    <t>Osazení ocelových dveřních zárubní lisovaných nebo z úhelníků dodatečně s vybetonováním prahu, plochy do 2,5 m2</t>
  </si>
  <si>
    <t>805549502</t>
  </si>
  <si>
    <t>pro dveře D2</t>
  </si>
  <si>
    <t>98</t>
  </si>
  <si>
    <t>553311170</t>
  </si>
  <si>
    <t>zárubeň ocelová pro běžné zdění hranatý profil 110 800 L/P</t>
  </si>
  <si>
    <t>-1391172323</t>
  </si>
  <si>
    <t>pro dveře D2 - levé</t>
  </si>
  <si>
    <t>99</t>
  </si>
  <si>
    <t>64294100R</t>
  </si>
  <si>
    <t>Zárubeň ocelová pro akustické dveře D3 1100/1970 mm do zdiva Rw min.32 dB - montáž, dodávka, doprava</t>
  </si>
  <si>
    <t>1539961140</t>
  </si>
  <si>
    <t>100</t>
  </si>
  <si>
    <t>64294200R</t>
  </si>
  <si>
    <t>Zárubeň ocelová pro akustické dveře D4 dvoukřídlé 1600/1970 mm do zdiva Rw min.32 dB - montáž, dodávka, doprava</t>
  </si>
  <si>
    <t>102473373</t>
  </si>
  <si>
    <t>Ostatní konstrukce a práce</t>
  </si>
  <si>
    <t>101</t>
  </si>
  <si>
    <t>953312113</t>
  </si>
  <si>
    <t>Vložky svislé do dilatačních spár z polystyrenových desek fasádních včetně dodání a osazení, v jakémkoliv zdivu přes 20 do 30 mm</t>
  </si>
  <si>
    <t>221782375</t>
  </si>
  <si>
    <t xml:space="preserve">mezi stěnou výtahu a stávající budovou - </t>
  </si>
  <si>
    <t>polystyrénová deska tl.25 mm - 1.NP až 3.NP</t>
  </si>
  <si>
    <t>2,0*12,2-2,15*1,1*3</t>
  </si>
  <si>
    <t>17,3*0,01+0,522</t>
  </si>
  <si>
    <t>102</t>
  </si>
  <si>
    <t>953312122</t>
  </si>
  <si>
    <t>Vložky svislé do dilatačních spár z polystyrenových desek extrudovaných včetně dodání a osazení, v jakémkoliv zdivu přes 10 do 20 mm</t>
  </si>
  <si>
    <t>895303591</t>
  </si>
  <si>
    <t>mezi stěnou výtahu a stávající budovou - 1.PP</t>
  </si>
  <si>
    <t>2,0*2,3*1,1+0,04</t>
  </si>
  <si>
    <t>103</t>
  </si>
  <si>
    <t>95330010R</t>
  </si>
  <si>
    <t>Příplatek na kotevní prvky, drážky a otvory pro montáž výtahu - nutno provést dle podkladů konkrétního výrobce výtahu</t>
  </si>
  <si>
    <t>Kč</t>
  </si>
  <si>
    <t>-912469473</t>
  </si>
  <si>
    <t>104</t>
  </si>
  <si>
    <t>95410010R</t>
  </si>
  <si>
    <t>Nerezové dilatační lišty po obvodu napojovaných nových místností na stávající budovu - v podlahách, stěnách a stropech - montáž, dodávka, doprava</t>
  </si>
  <si>
    <t>2034599695</t>
  </si>
  <si>
    <t>vstupy a výstupy z výtahové šachty</t>
  </si>
  <si>
    <t>(1,15+2,15)*3+0,1</t>
  </si>
  <si>
    <t>105</t>
  </si>
  <si>
    <t>95410020R</t>
  </si>
  <si>
    <t>Přechodové lišty v podlahách mezi novou a původní podlahou - montáž, dodávka, doprava</t>
  </si>
  <si>
    <t>970304716</t>
  </si>
  <si>
    <t>1,15*3+0,05</t>
  </si>
  <si>
    <t>ostatní včetně dveřních otvorů</t>
  </si>
  <si>
    <t>7,5</t>
  </si>
  <si>
    <t>106</t>
  </si>
  <si>
    <t>953961213</t>
  </si>
  <si>
    <t>Kotvy chemické s vyvrtáním otvoru do betonu, železobetonu nebo tvrdého kamene chemická patrona, velikost M 12, hloubka 110 mm</t>
  </si>
  <si>
    <t>1606837131</t>
  </si>
  <si>
    <t>pódium - kotvení pozink.kotevních prvků do podlahy</t>
  </si>
  <si>
    <t>24,0</t>
  </si>
  <si>
    <t>107</t>
  </si>
  <si>
    <t>953965121</t>
  </si>
  <si>
    <t>Kotvy chemické s vyvrtáním otvoru kotevní šrouby pro chemické kotvy, velikost M 12, délka 160 mm</t>
  </si>
  <si>
    <t>1280723799</t>
  </si>
  <si>
    <t>108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</si>
  <si>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</si>
  <si>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</si>
  <si>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-967334796</t>
  </si>
  <si>
    <t>Lešení a stavební výtahy</t>
  </si>
  <si>
    <t>109</t>
  </si>
  <si>
    <t>943211112</t>
  </si>
  <si>
    <t>Montáž lešení prostorového rámového lehkého pracovního s podlahami s provozním zatížením tř. 3 do 200 kg/m2, výšky přes 10 do 25 m</t>
  </si>
  <si>
    <t>1069247721</t>
  </si>
  <si>
    <t>pro zdivo výtahové šachty</t>
  </si>
  <si>
    <t>1,95*1,6*(14,0-1,8)+0,936</t>
  </si>
  <si>
    <t>110</t>
  </si>
  <si>
    <t>943211212</t>
  </si>
  <si>
    <t>Montáž lešení prostorového rámového lehkého pracovního s podlahami Příplatek za první a každý další den použití lešení k ceně -1112</t>
  </si>
  <si>
    <t>-1748035690</t>
  </si>
  <si>
    <t>předpoklad 21 dní</t>
  </si>
  <si>
    <t>39,0*21</t>
  </si>
  <si>
    <t>111</t>
  </si>
  <si>
    <t>943211119</t>
  </si>
  <si>
    <t>Montáž lešení prostorového rámového lehkého pracovního s podlahami Příplatek k cenám za půdorysnou plochu do 6 m2</t>
  </si>
  <si>
    <t>515761798</t>
  </si>
  <si>
    <t>112</t>
  </si>
  <si>
    <t>943211812</t>
  </si>
  <si>
    <t>Demontáž lešení prostorového rámového lehkého pracovního s podlahami s provozním zatížením tř. 3 do 200 kg/m2, výšky přes 10 do 25 m</t>
  </si>
  <si>
    <t>-924316789</t>
  </si>
  <si>
    <t>113</t>
  </si>
  <si>
    <t>941111122</t>
  </si>
  <si>
    <t>Montáž lešení řadového trubkového lehkého pracovního s podlahami s provozním zatížením tř. 3 do 200 kg/m2 šířky tř. W09 přes 0,9 do 1,2 m, výšky přes 10 do 25 m</t>
  </si>
  <si>
    <t>-1540009372</t>
  </si>
  <si>
    <t>pro vnější zateplení stěn výtahové šachty</t>
  </si>
  <si>
    <t>(13,6-1,5)*(2,25+1,2*2)</t>
  </si>
  <si>
    <t>(13,6-1,5)*(2,55+1,2)*2</t>
  </si>
  <si>
    <t>147,0*0,1+0,285</t>
  </si>
  <si>
    <t>114</t>
  </si>
  <si>
    <t>941111222</t>
  </si>
  <si>
    <t>Montáž lešení řadového trubkového lehkého pracovního s podlahami s provozním zatížením tř. 3 do 200 kg/m2 Příplatek za první a každý další den použití lešení k ceně -1122</t>
  </si>
  <si>
    <t>1881429265</t>
  </si>
  <si>
    <t>předpoklad 14 dní</t>
  </si>
  <si>
    <t>162,0*14</t>
  </si>
  <si>
    <t>115</t>
  </si>
  <si>
    <t>941111822</t>
  </si>
  <si>
    <t>Demontáž lešení řadového trubkového lehkého pracovního s podlahami s provozním zatížením tř. 3 do 200 kg/m2 šířky tř. W09 přes 0,9 do 1,2 m, výšky přes 10 do 25 m</t>
  </si>
  <si>
    <t>-425004915</t>
  </si>
  <si>
    <t>116</t>
  </si>
  <si>
    <t>944511111</t>
  </si>
  <si>
    <t>Montáž ochranné sítě zavěšené na konstrukci lešení z textilie z umělých vláken</t>
  </si>
  <si>
    <t>486439761</t>
  </si>
  <si>
    <t>117</t>
  </si>
  <si>
    <t>944511211</t>
  </si>
  <si>
    <t>Montáž ochranné sítě Příplatek za první a každý další den použití sítě k ceně -1111</t>
  </si>
  <si>
    <t>1993884524</t>
  </si>
  <si>
    <t>118</t>
  </si>
  <si>
    <t>944511811</t>
  </si>
  <si>
    <t>Demontáž ochranné sítě zavěšené na konstrukci lešení z textilie z umělých vláken</t>
  </si>
  <si>
    <t>-1905153968</t>
  </si>
  <si>
    <t>119</t>
  </si>
  <si>
    <t>949101111</t>
  </si>
  <si>
    <t>Lešení pomocné pracovní pro objekty pozemních staveb pro zatížení do 150 kg/m2, o výšce lešeňové podlahy do 1,9 m</t>
  </si>
  <si>
    <t>1099980330</t>
  </si>
  <si>
    <t>120</t>
  </si>
  <si>
    <t>949101112</t>
  </si>
  <si>
    <t>Lešení pomocné pracovní pro objekty pozemních staveb pro zatížení do 150 kg/m2, o výšce lešeňové podlahy přes 1,9 do 3,5 m</t>
  </si>
  <si>
    <t>-1302160049</t>
  </si>
  <si>
    <t>96</t>
  </si>
  <si>
    <t>Bourání konstrukcí</t>
  </si>
  <si>
    <t>121</t>
  </si>
  <si>
    <t>962032230</t>
  </si>
  <si>
    <t>Bourání zdiva nadzákladového z cihel nebo tvárnic z cihel pálených nebo vápenopískových, na maltu vápennou nebo vápenocementovou, objemu do 1 m3</t>
  </si>
  <si>
    <t>1173327443</t>
  </si>
  <si>
    <t>bouraná okna v místě nového výtahu 2.NP+3.NP</t>
  </si>
  <si>
    <t>okenní parapet</t>
  </si>
  <si>
    <t>0,3*1,0*1,5*2</t>
  </si>
  <si>
    <t>pilíř ve skladu</t>
  </si>
  <si>
    <t>3,8*0,6*0,25</t>
  </si>
  <si>
    <t>0,53</t>
  </si>
  <si>
    <t>123</t>
  </si>
  <si>
    <t>962031132</t>
  </si>
  <si>
    <t>Bourání příček z cihel, tvárnic nebo příčkovek z cihel pálených, plných nebo dutých na maltu vápennou nebo vápenocementovou, tl. do 100 mm</t>
  </si>
  <si>
    <t>-261482092</t>
  </si>
  <si>
    <t>3,7*(2,25+0,95)</t>
  </si>
  <si>
    <t>3,8*(2,05*2+2,0+1,2*2+1,1)</t>
  </si>
  <si>
    <t>méně</t>
  </si>
  <si>
    <t>-2,0*(0,6*3+0,9+1,1*2)</t>
  </si>
  <si>
    <t>-1,8*0,8</t>
  </si>
  <si>
    <t>37,0*0,1+0,22</t>
  </si>
  <si>
    <t>124</t>
  </si>
  <si>
    <t>962031133</t>
  </si>
  <si>
    <t>Bourání příček z cihel, tvárnic nebo příčkovek z cihel pálených, plných nebo dutých na maltu vápennou nebo vápenocementovou, tl. do 150 mm</t>
  </si>
  <si>
    <t>310428999</t>
  </si>
  <si>
    <t>3,7*(1,75+2,65+3,55)</t>
  </si>
  <si>
    <t>29,4*0,05+0,115</t>
  </si>
  <si>
    <t>125</t>
  </si>
  <si>
    <t>971033351</t>
  </si>
  <si>
    <t>Vybourání otvorů ve zdivu základovém nebo nadzákladovém z cihel, tvárnic, příčkovek z cihel pálených na maltu vápennou nebo vápenocementovou plochy do 0,09 m2, tl. do 450 mm</t>
  </si>
  <si>
    <t>867669603</t>
  </si>
  <si>
    <t>pro VZT vel.250x250 mm</t>
  </si>
  <si>
    <t>126</t>
  </si>
  <si>
    <t>971033651</t>
  </si>
  <si>
    <t>Vybourání otvorů ve zdivu základovém nebo nadzákladovém z cihel, tvárnic, příčkovek z cihel pálených na maltu vápennou nebo vápenocementovou plochy do 4 m2, tl. do 600 mm</t>
  </si>
  <si>
    <t>473792087</t>
  </si>
  <si>
    <t>0,45*1,2*0,9</t>
  </si>
  <si>
    <t>0,45*0,9*2,05</t>
  </si>
  <si>
    <t>ostatní drobné neuvedené</t>
  </si>
  <si>
    <t>1,0</t>
  </si>
  <si>
    <t>3,0*0,1+0,084</t>
  </si>
  <si>
    <t>127</t>
  </si>
  <si>
    <t>965042121</t>
  </si>
  <si>
    <t>Bourání mazanin betonových nebo z litého asfaltu tl. do 100 mm, plochy do 1 m2</t>
  </si>
  <si>
    <t>-1158399823</t>
  </si>
  <si>
    <t xml:space="preserve">bouraná okna  a dveře v místě nového výtahu </t>
  </si>
  <si>
    <t>podlaha v nice - tl.100 mm</t>
  </si>
  <si>
    <t>0,1*0,15*2</t>
  </si>
  <si>
    <t>0,1*0,7*2,65</t>
  </si>
  <si>
    <t>128</t>
  </si>
  <si>
    <t>965042241</t>
  </si>
  <si>
    <t>Bourání mazanin betonových nebo z litého asfaltu tl. přes 100 mm, plochy přes 4 m2</t>
  </si>
  <si>
    <t>-436800347</t>
  </si>
  <si>
    <t>podlahy na úroveň -0,05</t>
  </si>
  <si>
    <t>0,15*(15,0*6,2+0,3*1,5*5)</t>
  </si>
  <si>
    <t>-0,15*(0,6*0,9+0,45*3,25+0,1*1,5)</t>
  </si>
  <si>
    <t>13,9*0,2+0,055</t>
  </si>
  <si>
    <t>129</t>
  </si>
  <si>
    <t>962042321</t>
  </si>
  <si>
    <t>Bourání zdiva z betonu prostého nadzákladového objemu přes 1 m3</t>
  </si>
  <si>
    <t>-1403390950</t>
  </si>
  <si>
    <t>bourání venkovní betonové rampy+schodiště</t>
  </si>
  <si>
    <t>8,5</t>
  </si>
  <si>
    <t>5,0</t>
  </si>
  <si>
    <t>130</t>
  </si>
  <si>
    <t>962042334</t>
  </si>
  <si>
    <t>Bourání zdiva z betonu prostého pilířů průřezu do 0,36 m2</t>
  </si>
  <si>
    <t>659084162</t>
  </si>
  <si>
    <t xml:space="preserve">výkres č.2 </t>
  </si>
  <si>
    <t>obvodové zdivo - vybourání pilíře po zazdění</t>
  </si>
  <si>
    <t>sousedních otvorů</t>
  </si>
  <si>
    <t>0,45*0,7*2,4+0,044</t>
  </si>
  <si>
    <t>131</t>
  </si>
  <si>
    <t>968062245</t>
  </si>
  <si>
    <t>Vybourání dřevěných rámů oken s křídly, dveřních zárubní, vrat, stěn, ostění nebo obkladů rámů oken s křídly jednoduchých, plochy do 2 m2</t>
  </si>
  <si>
    <t>-226916918</t>
  </si>
  <si>
    <t>oknou pod rampu v obvodovém zdivu budovy</t>
  </si>
  <si>
    <t>1,0*1,5</t>
  </si>
  <si>
    <t>podávací okno v jídelně</t>
  </si>
  <si>
    <t>1,2*1,2+0,06</t>
  </si>
  <si>
    <t>132</t>
  </si>
  <si>
    <t>968062247</t>
  </si>
  <si>
    <t>Vybourání dřevěných rámů oken s křídly, dveřních zárubní, vrat, stěn, ostění nebo obkladů rámů oken s křídly jednoduchých, plochy přes 4 m2</t>
  </si>
  <si>
    <t>-2017199963</t>
  </si>
  <si>
    <t>1,2*3,6+0,18</t>
  </si>
  <si>
    <t>133</t>
  </si>
  <si>
    <t>968062355</t>
  </si>
  <si>
    <t>Vybourání dřevěných rámů oken s křídly, dveřních zárubní, vrat, stěn, ostění nebo obkladů rámů oken s křídly dvojitých, plochy do 2 m2</t>
  </si>
  <si>
    <t>-494809946</t>
  </si>
  <si>
    <t>okno ve skladu</t>
  </si>
  <si>
    <t>1,2*0,9</t>
  </si>
  <si>
    <t>134</t>
  </si>
  <si>
    <t>968062356</t>
  </si>
  <si>
    <t>Vybourání dřevěných rámů oken s křídly, dveřních zárubní, vrat, stěn, ostění nebo obkladů rámů oken s křídly dvojitých, plochy do 4 m2</t>
  </si>
  <si>
    <t>1473410308</t>
  </si>
  <si>
    <t>v místě nového výtahu 2.NP+3.NP</t>
  </si>
  <si>
    <t>1,5*2,4*2</t>
  </si>
  <si>
    <t>135</t>
  </si>
  <si>
    <t>968062456</t>
  </si>
  <si>
    <t>Vybourání dřevěných rámů oken s křídly, dveřních zárubní, vrat, stěn, ostění nebo obkladů dveřních zárubní, plochy přes 2 m2</t>
  </si>
  <si>
    <t>-856508364</t>
  </si>
  <si>
    <t>dveře do budovy na rampě</t>
  </si>
  <si>
    <t>1,05*2,15*2+0,085</t>
  </si>
  <si>
    <t>136</t>
  </si>
  <si>
    <t>968072455</t>
  </si>
  <si>
    <t>Vybourání kovových rámů oken s křídly, dveřních zárubní, vrat, stěn, ostění nebo obkladů dveřních zárubní, plochy do 2 m2</t>
  </si>
  <si>
    <t>972620154</t>
  </si>
  <si>
    <t>0,9*2,05*5+0,8*2,0*1</t>
  </si>
  <si>
    <t>0,6*2,0*1+0,4*1,8*2</t>
  </si>
  <si>
    <t>0,535</t>
  </si>
  <si>
    <t>137</t>
  </si>
  <si>
    <t>968072456</t>
  </si>
  <si>
    <t>Vybourání kovových rámů oken s křídly, dveřních zárubní, vrat, stěn, ostění nebo obkladů dveřních zárubní, plochy přes 2 m2</t>
  </si>
  <si>
    <t>2008957546</t>
  </si>
  <si>
    <t>1,1*2,2*2+0,16</t>
  </si>
  <si>
    <t>138</t>
  </si>
  <si>
    <t>976085411</t>
  </si>
  <si>
    <t>Vybourání drobných zámečnických a jiných konstrukcí kanalizačních rámů litinových, z rýhovaného plechu nebo betonových včetně poklopů nebo mříží, plochy přes 0,60 m2</t>
  </si>
  <si>
    <t>1544567381</t>
  </si>
  <si>
    <t>srovnatelně pro vybourání krycí mřížky žlábku v kuchyni</t>
  </si>
  <si>
    <t>139</t>
  </si>
  <si>
    <t>978071261</t>
  </si>
  <si>
    <t>Odsekání omítky (včetně podkladní) a odstranění tepelné nebo vodotěsné izolace lepenkové vodorovné, plochy přes 1 m2 - srovnatelná položka pro odstranění omítky + rákosového pletiva</t>
  </si>
  <si>
    <t>-857642975</t>
  </si>
  <si>
    <t>srovnatelná položka pro odstranění omítky + rákosového</t>
  </si>
  <si>
    <t>pletiva</t>
  </si>
  <si>
    <t>6,25*10,2+6,25*3,6+6,25*10,2+72,0</t>
  </si>
  <si>
    <t>222,0*0,05+0,9</t>
  </si>
  <si>
    <t>140</t>
  </si>
  <si>
    <t>762841811</t>
  </si>
  <si>
    <t>Demontáž podbíjení obkladů stropů a střech sklonu do 60 st. z hrubých prken tl. do 35 mm bez omítky</t>
  </si>
  <si>
    <t>-2113906626</t>
  </si>
  <si>
    <t>po odstranění omítky + rákosového pletiva</t>
  </si>
  <si>
    <t>6,25*10,2+6,25*10,2+72,0</t>
  </si>
  <si>
    <t>199,5*0,05+0,525</t>
  </si>
  <si>
    <t>141</t>
  </si>
  <si>
    <t>964061331</t>
  </si>
  <si>
    <t>Uvolnění zhlaví trámu při jeho výměně pro jakoukoliv délku uložení, ze zdiva cihelného, o průřezu zhlaví do 0,05 m2</t>
  </si>
  <si>
    <t>198360259</t>
  </si>
  <si>
    <t>předpoklad: 5 ks zhlaví bude vyměněno</t>
  </si>
  <si>
    <t>počet výměn zhlaví a technické řešení bude upřesněno po odkratí podbití</t>
  </si>
  <si>
    <t>142</t>
  </si>
  <si>
    <t>762821940</t>
  </si>
  <si>
    <t>Nosná konstrukce stropů vyřezání části stropního trámu průřezové plochy 288 do 450 cm2, délky vyřezané části trámu do 1 m</t>
  </si>
  <si>
    <t>676853872</t>
  </si>
  <si>
    <t>zhlaví odříznuto 100 mm do nepoškozeného dřeva</t>
  </si>
  <si>
    <t>1,0*5</t>
  </si>
  <si>
    <t xml:space="preserve"> - uvolnění zhlaví trámu je vykázáno v odd.96</t>
  </si>
  <si>
    <t>143</t>
  </si>
  <si>
    <t>766691914</t>
  </si>
  <si>
    <t>Ostatní práce vyvěšení nebo zavěšení křídel s případným uložením a opětovným zavěšením po provedení stavebních změn dřevěných dveřních, plochy do 2 m2</t>
  </si>
  <si>
    <t>-162344637</t>
  </si>
  <si>
    <t>vnitřní dveře</t>
  </si>
  <si>
    <t>144</t>
  </si>
  <si>
    <t>766691915</t>
  </si>
  <si>
    <t>Ostatní práce vyvěšení nebo zavěšení křídel s případným uložením a opětovným zavěšením po provedení stavebních změn dřevěných dveřních, plochy přes 2 m2</t>
  </si>
  <si>
    <t>-48659455</t>
  </si>
  <si>
    <t>145</t>
  </si>
  <si>
    <t>766111820</t>
  </si>
  <si>
    <t>Demontáž dřevěných stěn plných</t>
  </si>
  <si>
    <t>553147652</t>
  </si>
  <si>
    <t>kancelář</t>
  </si>
  <si>
    <t>3,8*6,25-0,8*2,0+0,85</t>
  </si>
  <si>
    <t>146</t>
  </si>
  <si>
    <t>766411821</t>
  </si>
  <si>
    <t>Demontáž obložení stěn palubkami</t>
  </si>
  <si>
    <t>1968927817</t>
  </si>
  <si>
    <t>jídelna</t>
  </si>
  <si>
    <t>1,5*(6,25*2-2,0+1,15+4,8+1,75+4,65)</t>
  </si>
  <si>
    <t>1,5*(2,9+0,6*2+23,9-1,5*9)</t>
  </si>
  <si>
    <t>1,5*0,15*24</t>
  </si>
  <si>
    <t>61,4*0,1+0,435</t>
  </si>
  <si>
    <t>147</t>
  </si>
  <si>
    <t>766411822</t>
  </si>
  <si>
    <t>Demontáž obložení stěn podkladových roštů</t>
  </si>
  <si>
    <t>2061922619</t>
  </si>
  <si>
    <t>148</t>
  </si>
  <si>
    <t>76641100R</t>
  </si>
  <si>
    <t>Demontáž krytu radiátoru, plocha 0,8x1,5 m</t>
  </si>
  <si>
    <t>-1970273784</t>
  </si>
  <si>
    <t>149</t>
  </si>
  <si>
    <t>962081141</t>
  </si>
  <si>
    <t>Bourání zdiva příček nebo vybourání otvorů ze skleněných tvárnic, tl. do 150 mm</t>
  </si>
  <si>
    <t>-156065357</t>
  </si>
  <si>
    <t>nad dveřmí  do budovy na rampě</t>
  </si>
  <si>
    <t>1,05*1,05*2+0,095</t>
  </si>
  <si>
    <t>150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</si>
  <si>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</si>
  <si>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</si>
  <si>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-1110194675</t>
  </si>
  <si>
    <t>vybourané otvory ve fasádě</t>
  </si>
  <si>
    <t>0,45*(3,4*2+1,5)*2</t>
  </si>
  <si>
    <t>0,7*(3,3*2+1,05)*2</t>
  </si>
  <si>
    <t>0,7*(1,5+1,0)*2</t>
  </si>
  <si>
    <t>0,45*(1,2+0,9)*2*2</t>
  </si>
  <si>
    <t>otvory vnitřní</t>
  </si>
  <si>
    <t>0,45*(2,0+2,5*2)</t>
  </si>
  <si>
    <t>0,6*(1,6+2,25*2)</t>
  </si>
  <si>
    <t>po vybourání zdiva a dveří</t>
  </si>
  <si>
    <t>0,15*3,7*3</t>
  </si>
  <si>
    <t>0,1*(3,7+3,8*9)</t>
  </si>
  <si>
    <t>0,1*(3,8*2+2,3*6)</t>
  </si>
  <si>
    <t>39,8*0,1+0,155</t>
  </si>
  <si>
    <t>151</t>
  </si>
  <si>
    <t>974031664</t>
  </si>
  <si>
    <t>Vysekání rýh ve zdivu cihelném na maltu vápennou nebo vápenocementovou pro vtahování nosníků do zdí, před vybouráním otvoru do hl. 150 mm, při v. nosníku do 150 mm</t>
  </si>
  <si>
    <t>-1630504041</t>
  </si>
  <si>
    <t>otvory v obvodovém zdivu - výtahová šachta</t>
  </si>
  <si>
    <t>1,2*2*2</t>
  </si>
  <si>
    <t>1,5*5</t>
  </si>
  <si>
    <t>otvory - vnitřní úpravy</t>
  </si>
  <si>
    <t>1,4*3+3,0*2</t>
  </si>
  <si>
    <t>22,5*0,1+0,25</t>
  </si>
  <si>
    <t>152</t>
  </si>
  <si>
    <t>784121001</t>
  </si>
  <si>
    <t>Oškrabání malby v místnostech výšky do 3,80 m</t>
  </si>
  <si>
    <t>-706703025</t>
  </si>
  <si>
    <t>pol.61132542R</t>
  </si>
  <si>
    <t>57,0</t>
  </si>
  <si>
    <t>pol.61232542R</t>
  </si>
  <si>
    <t>473,0</t>
  </si>
  <si>
    <t>153</t>
  </si>
  <si>
    <t>764002851</t>
  </si>
  <si>
    <t>Demontáž klempířských konstrukcí oplechování parapetů do suti</t>
  </si>
  <si>
    <t>1502125452</t>
  </si>
  <si>
    <t>1,55*2</t>
  </si>
  <si>
    <t>154</t>
  </si>
  <si>
    <t>764001821</t>
  </si>
  <si>
    <t>Demontáž klempířských konstrukcí krytiny ze svitků nebo tabulí do suti</t>
  </si>
  <si>
    <t>1422082808</t>
  </si>
  <si>
    <t>stříška nad vchodem</t>
  </si>
  <si>
    <t>1,0*3,15+0,05</t>
  </si>
  <si>
    <t>0,2*(3,15+1,0*2)</t>
  </si>
  <si>
    <t>4,3*0,15+0,025</t>
  </si>
  <si>
    <t>155</t>
  </si>
  <si>
    <t>762421818</t>
  </si>
  <si>
    <t>Demontáž obložení stropů nebo střešních podhledů z dřevoštěpkových desek šroubovaných na sraz, tloušťka desky přes 15 mm</t>
  </si>
  <si>
    <t>646626640</t>
  </si>
  <si>
    <t>obložení ocelové konstrukce stříšky nad vchodem</t>
  </si>
  <si>
    <t>4,5</t>
  </si>
  <si>
    <t>156</t>
  </si>
  <si>
    <t>766441821</t>
  </si>
  <si>
    <t>Demontáž parapetních desek dřevěných nebo plastových šířky do 300 mm délky přes 1m</t>
  </si>
  <si>
    <t>-942542716</t>
  </si>
  <si>
    <t>vnitřní parapet</t>
  </si>
  <si>
    <t>bourané okno ve skladu</t>
  </si>
  <si>
    <t>157</t>
  </si>
  <si>
    <t>751398822</t>
  </si>
  <si>
    <t>Demontáž ostatních zařízení větrací mřížky stěnové, průřezu přes 0,04 do 0,100 m2</t>
  </si>
  <si>
    <t>-628439872</t>
  </si>
  <si>
    <t>158</t>
  </si>
  <si>
    <t>75139001R</t>
  </si>
  <si>
    <t>Demontáž ostatních zařízení větracích stěnových</t>
  </si>
  <si>
    <t>665722117</t>
  </si>
  <si>
    <t>sklad - obvodové zdivo</t>
  </si>
  <si>
    <t>159</t>
  </si>
  <si>
    <t>767996701</t>
  </si>
  <si>
    <t>Demontáž ostatních zámečnických konstrukcí o hmotnosti jednotlivých dílů řezáním do 50 kg</t>
  </si>
  <si>
    <t>kg</t>
  </si>
  <si>
    <t>-234238168</t>
  </si>
  <si>
    <t xml:space="preserve">demontáž ocelové mříže </t>
  </si>
  <si>
    <t>v otvoru pod rampu v obvod.zdivu - cca 10 kg/m2</t>
  </si>
  <si>
    <t>1,0*1,5*10</t>
  </si>
  <si>
    <t>v otvoru rampy - cca 15 kg/m2</t>
  </si>
  <si>
    <t>1,0*3,0*15</t>
  </si>
  <si>
    <t>ocelové prvky stříšky nad vchodem - oříznutí od fasády</t>
  </si>
  <si>
    <t>200,0</t>
  </si>
  <si>
    <t>160</t>
  </si>
  <si>
    <t>771571810</t>
  </si>
  <si>
    <t>Demontáž podlah z dlaždic keramických kladených do malty</t>
  </si>
  <si>
    <t>-1503574748</t>
  </si>
  <si>
    <t>dlažba na rampě</t>
  </si>
  <si>
    <t>3,7*1,2+0,65*1,05*2+0,195</t>
  </si>
  <si>
    <t>vnitřní prostory</t>
  </si>
  <si>
    <t>6,2+14,2+0,8*0,9+3,2+4,6+16,1+7,2</t>
  </si>
  <si>
    <t>72,2+18,5+135,8</t>
  </si>
  <si>
    <t>285,0*0,05+0,03</t>
  </si>
  <si>
    <t>161</t>
  </si>
  <si>
    <t>776201811</t>
  </si>
  <si>
    <t>Demontáž povlakových podlahovin lepených ručně bez podložky</t>
  </si>
  <si>
    <t>1883826226</t>
  </si>
  <si>
    <t>PVC</t>
  </si>
  <si>
    <t>135,8+18,5</t>
  </si>
  <si>
    <t>154,3*0,01+0,157</t>
  </si>
  <si>
    <t>164</t>
  </si>
  <si>
    <t>781471810</t>
  </si>
  <si>
    <t>Demontáž obkladů z dlaždic keramických kladených do malty</t>
  </si>
  <si>
    <t>232922286</t>
  </si>
  <si>
    <t>0,9*1,5*5+0,3*1,5*5</t>
  </si>
  <si>
    <t>1,8*(0,8+0,95+4,0)*2+1,8*2,3</t>
  </si>
  <si>
    <t>1,5*(0,8*2+2,05+0,9+0,7*4)</t>
  </si>
  <si>
    <t>1,8*(10,05+5,3+1,9*2+2,65*2)</t>
  </si>
  <si>
    <t>1,8*(5,0+0,3*8+0,45*2+1,8+0,6*2)</t>
  </si>
  <si>
    <t>0,8*(1,2+0,6)</t>
  </si>
  <si>
    <t>1,5*(1,6+0,5*2)</t>
  </si>
  <si>
    <t>1,8*(1,0+1,1+1,2*2)*2</t>
  </si>
  <si>
    <t>1,8*(1,2+2,2)*2-1,8*(0,6*4+0,8)</t>
  </si>
  <si>
    <t>137,2*0,05+0,905</t>
  </si>
  <si>
    <t>165</t>
  </si>
  <si>
    <t>113106171</t>
  </si>
  <si>
    <t>Rozebrání dlažeb a dílců komunikací pro pěší, vozovek a ploch s přemístěním hmot na skládku na vzdálenost do 3 m nebo s naložením na dopravní prostředek vozovek a ploch, s jakoukoliv výplní spár v ploše jednotlivě do 50 m2 ze zámkové dlažby s ložem z kameniva</t>
  </si>
  <si>
    <t>1268937542</t>
  </si>
  <si>
    <t>venkovní betonová dlažba před vchodem</t>
  </si>
  <si>
    <t>25,0</t>
  </si>
  <si>
    <t>166</t>
  </si>
  <si>
    <t>113202111</t>
  </si>
  <si>
    <t>Vytrhání obrub s vybouráním lože, s přemístěním hmot na skládku na vzdálenost do 3 m nebo s naložením na dopravní prostředek z krajníků nebo obrubníků stojatých</t>
  </si>
  <si>
    <t>2013031512</t>
  </si>
  <si>
    <t>167</t>
  </si>
  <si>
    <t>966008221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</si>
  <si>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</si>
  <si>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1791035599</t>
  </si>
  <si>
    <t>plocha před vchodem</t>
  </si>
  <si>
    <t>168</t>
  </si>
  <si>
    <t>96600800R</t>
  </si>
  <si>
    <t>Vyklizení a demontáž stávajícího vybavení kuchyně - nábytek, kuchyňské vybavení, zařízení VZT apod. včetně odvozu na místo určené investorem nebo na skládku (+ likvidační poplatek)</t>
  </si>
  <si>
    <t>-751631714</t>
  </si>
  <si>
    <t>výměra - plocha kuchyně v m2</t>
  </si>
  <si>
    <t>72,0</t>
  </si>
  <si>
    <t>169</t>
  </si>
  <si>
    <t>96600850R</t>
  </si>
  <si>
    <t>Vyklizení ostatních prostorů mimo kuchyň, které se budou stavebně upravovat ( nábytek, prvky připevněné na stěny nebo strop, nfunkční rozvody TZB apod. včetně odvozu na místo určené investorem nebo na skládku (+ likvidační poplatek)</t>
  </si>
  <si>
    <t>1414505590</t>
  </si>
  <si>
    <t>250,0</t>
  </si>
  <si>
    <t>170</t>
  </si>
  <si>
    <t>96600900R</t>
  </si>
  <si>
    <t>Demontáž stávajícího výtahu + příslušenství, odvoz + likvidace</t>
  </si>
  <si>
    <t>-199184472</t>
  </si>
  <si>
    <t>997</t>
  </si>
  <si>
    <t>Přesun sutě</t>
  </si>
  <si>
    <t>171</t>
  </si>
  <si>
    <t>997013111</t>
  </si>
  <si>
    <t>Vnitrostaveništní doprava suti a vybouraných hmot vodorovně do 50 m svisle s použitím mechanizace pro budovy a haly výšky do 6 m</t>
  </si>
  <si>
    <t>-438787717</t>
  </si>
  <si>
    <t>172</t>
  </si>
  <si>
    <t>997013501</t>
  </si>
  <si>
    <t>Odvoz suti a vybouraných hmot na skládku nebo meziskládku se složením, na vzdálenost do 1 km</t>
  </si>
  <si>
    <t>1099016751</t>
  </si>
  <si>
    <t>173</t>
  </si>
  <si>
    <t>997013509</t>
  </si>
  <si>
    <t>Odvoz suti a vybouraných hmot na skládku nebo meziskládku se složením, na vzdálenost Příplatek k ceně za každý další i započatý 1 km přes 1 km</t>
  </si>
  <si>
    <t>939678553</t>
  </si>
  <si>
    <t>170,514*(17-1)</t>
  </si>
  <si>
    <t>174</t>
  </si>
  <si>
    <t>99701380R</t>
  </si>
  <si>
    <t>Poplatek za uložení stavebního odpadu na skládce (skládkovné) betonového</t>
  </si>
  <si>
    <t>329547926</t>
  </si>
  <si>
    <t>175</t>
  </si>
  <si>
    <t>99701390R</t>
  </si>
  <si>
    <t>Poplatek za uložení stavebního odpadu na skládce (skládkovné) keramického</t>
  </si>
  <si>
    <t>1554187539</t>
  </si>
  <si>
    <t>176</t>
  </si>
  <si>
    <t>997013831</t>
  </si>
  <si>
    <t>Poplatek za uložení stavebního odpadu na skládce (skládkovné) směsného</t>
  </si>
  <si>
    <t>2019291601</t>
  </si>
  <si>
    <t>998</t>
  </si>
  <si>
    <t>Přesun hmot</t>
  </si>
  <si>
    <t>177</t>
  </si>
  <si>
    <t>998011001</t>
  </si>
  <si>
    <t>Přesun hmot pro budovy občanské výstavby, bydlení, výrobu a služby s nosnou svislou konstrukcí zděnou z cihel, tvárnic nebo kamene vodorovná dopravní vzdálenost do 100 m pro budovy výšky do 6 m</t>
  </si>
  <si>
    <t>-1931390314</t>
  </si>
  <si>
    <t>185,873/2</t>
  </si>
  <si>
    <t>178</t>
  </si>
  <si>
    <t>998011003</t>
  </si>
  <si>
    <t>Přesun hmot pro budovy občanské výstavby, bydlení, výrobu a služby s nosnou svislou konstrukcí zděnou z cihel, tvárnic nebo kamene vodorovná dopravní vzdálenost do 100 m pro budovy výšky přes 12 do 24 m</t>
  </si>
  <si>
    <t>-1398288235</t>
  </si>
  <si>
    <t>PSV</t>
  </si>
  <si>
    <t>Práce a dodávky PSV</t>
  </si>
  <si>
    <t>711</t>
  </si>
  <si>
    <t>Izolace proti vodě, vlhkosti a plynům</t>
  </si>
  <si>
    <t>179</t>
  </si>
  <si>
    <t>711111001</t>
  </si>
  <si>
    <t>Provedení izolace proti zemní vlhkosti natěradly a tmely za studena na ploše vodorovné V nátěrem penetračním</t>
  </si>
  <si>
    <t>1003823290</t>
  </si>
  <si>
    <t>pod základovou deskou výtahové šachty</t>
  </si>
  <si>
    <t>2,9*3,3+0,43</t>
  </si>
  <si>
    <t>180</t>
  </si>
  <si>
    <t>711112001</t>
  </si>
  <si>
    <t>Provedení izolace proti zemní vlhkosti natěradly a tmely za studena na ploše svislé S nátěrem penetračním</t>
  </si>
  <si>
    <t>940250650</t>
  </si>
  <si>
    <t>výtahová stěna</t>
  </si>
  <si>
    <t>stěna přiléhající k budově (pod terénem) - výkres č.4</t>
  </si>
  <si>
    <t>2,3*2,0+1,6*(1,58+1,12)</t>
  </si>
  <si>
    <t>stěna W2 pod terénem</t>
  </si>
  <si>
    <t>1,25*(2,0+2,35*2)</t>
  </si>
  <si>
    <t>17,3*0,05+0,84</t>
  </si>
  <si>
    <t>181</t>
  </si>
  <si>
    <t>111631500</t>
  </si>
  <si>
    <t>lak asfaltový penetrační (MJ t) bal 9 kg</t>
  </si>
  <si>
    <t>1253274376</t>
  </si>
  <si>
    <t>množství dle ceníkové přílohy</t>
  </si>
  <si>
    <t>pol.711111001</t>
  </si>
  <si>
    <t>10,0*0,0003</t>
  </si>
  <si>
    <t>pol.711112001</t>
  </si>
  <si>
    <t>19,0*0,00035</t>
  </si>
  <si>
    <t>182</t>
  </si>
  <si>
    <t>711141559</t>
  </si>
  <si>
    <t>Provedení izolace proti zemní vlhkosti pásy přitavením NAIP na ploše vodorovné V</t>
  </si>
  <si>
    <t>-457917092</t>
  </si>
  <si>
    <t>dle pol.711111001</t>
  </si>
  <si>
    <t>183</t>
  </si>
  <si>
    <t>711142559</t>
  </si>
  <si>
    <t>Provedení izolace proti zemní vlhkosti pásy přitavením NAIP na ploše svislé S</t>
  </si>
  <si>
    <t>-786508316</t>
  </si>
  <si>
    <t>dle pol.711112001</t>
  </si>
  <si>
    <t>19,0</t>
  </si>
  <si>
    <t>184</t>
  </si>
  <si>
    <t>628522540</t>
  </si>
  <si>
    <t>pásy s modifikovaným asfaltem tl. 4,0 mm vložka polyesterové rouno minerální jemnozrnný posyp</t>
  </si>
  <si>
    <t>-1025483035</t>
  </si>
  <si>
    <t>pol.711141559</t>
  </si>
  <si>
    <t>10,0*1,15</t>
  </si>
  <si>
    <t>pol.711142559</t>
  </si>
  <si>
    <t>19,0*1,2</t>
  </si>
  <si>
    <t>0,34</t>
  </si>
  <si>
    <t>185</t>
  </si>
  <si>
    <t>711491172</t>
  </si>
  <si>
    <t>Provedení izolace proti povrchové a podpovrchové tlakové vodě ostatní na ploše vodorovné V z textilií, vrstvy ochranné</t>
  </si>
  <si>
    <t>2013629777</t>
  </si>
  <si>
    <t>186</t>
  </si>
  <si>
    <t>711491272</t>
  </si>
  <si>
    <t>Provedení izolace proti povrchové a podpovrchové tlakové vodě ostatní na ploše svislé S z textilií, vrstvy ochranné</t>
  </si>
  <si>
    <t>1705968995</t>
  </si>
  <si>
    <t>(bez tepené izolace</t>
  </si>
  <si>
    <t>2,3*2,0+0,4</t>
  </si>
  <si>
    <t>187</t>
  </si>
  <si>
    <t>693110430</t>
  </si>
  <si>
    <t>geotextilie z polyesterových vláken netkaná, 500 g/m2, šíře 300 cm</t>
  </si>
  <si>
    <t>1528972075</t>
  </si>
  <si>
    <t>pol.711491172</t>
  </si>
  <si>
    <t>10,0*1,05</t>
  </si>
  <si>
    <t>pol.711491272</t>
  </si>
  <si>
    <t>14,3*1,1</t>
  </si>
  <si>
    <t>26,2*0,05+0,06</t>
  </si>
  <si>
    <t>188</t>
  </si>
  <si>
    <t>71146110R</t>
  </si>
  <si>
    <t>Provedení izolace proti povrchové a podpovrchové tlakové vodě parozábranou na ploše vodorovné V přilepenou v plné ploše</t>
  </si>
  <si>
    <t>-1156622819</t>
  </si>
  <si>
    <t>střešní plášť R1</t>
  </si>
  <si>
    <t>2,5*2,25+0,375</t>
  </si>
  <si>
    <t>189</t>
  </si>
  <si>
    <t>628560000</t>
  </si>
  <si>
    <t>pás asfaltovaný modifikovaný nosná vložka hliníková folie + skleněná vlákna</t>
  </si>
  <si>
    <t>-1715203198</t>
  </si>
  <si>
    <t>pol.71146110R</t>
  </si>
  <si>
    <t>6,0*1,15+0,1</t>
  </si>
  <si>
    <t>190</t>
  </si>
  <si>
    <t>998711101</t>
  </si>
  <si>
    <t>Přesun hmot pro izolace proti vodě, vlhkosti a plynům stanovený z hmotnosti přesunovaného materiálu vodorovná dopravní vzdálenost do 50 m v objektech výšky do 6 m</t>
  </si>
  <si>
    <t>643943315</t>
  </si>
  <si>
    <t>712</t>
  </si>
  <si>
    <t>Povlakové krytiny</t>
  </si>
  <si>
    <t>191</t>
  </si>
  <si>
    <t>712341559</t>
  </si>
  <si>
    <t>Provedení povlakové krytiny střech plochých do 10 st. pásy přitavením NAIP v plné ploše</t>
  </si>
  <si>
    <t>838067495</t>
  </si>
  <si>
    <t>horní pás s posypem</t>
  </si>
  <si>
    <t>střecha R1 - výtah</t>
  </si>
  <si>
    <t>2,5*2,3</t>
  </si>
  <si>
    <t>5,75*0,1+0,075</t>
  </si>
  <si>
    <t>střecha R2</t>
  </si>
  <si>
    <t>2,15*1,35+3,7*1,73</t>
  </si>
  <si>
    <t>9,3*0,1+0,066</t>
  </si>
  <si>
    <t>dolní pás</t>
  </si>
  <si>
    <t>střecha R2 - výtah</t>
  </si>
  <si>
    <t>192</t>
  </si>
  <si>
    <t>62852200R</t>
  </si>
  <si>
    <t>pásy s modifikovaným asfaltem tl. 4,0 mm s klasifikací broof(t3)  - dolní pás krytiny</t>
  </si>
  <si>
    <t>-1013893089</t>
  </si>
  <si>
    <t>pol.712341559 mezisoučet C</t>
  </si>
  <si>
    <t>10,3*1,15+0,155</t>
  </si>
  <si>
    <t>pol.712331101</t>
  </si>
  <si>
    <t>6,4*1,15+0,64</t>
  </si>
  <si>
    <t>193</t>
  </si>
  <si>
    <t>62852300R</t>
  </si>
  <si>
    <t>pásy s modifikovaným asfaltem tl. 4,0 mm  minerální hrubozrnný posyp (šedý odstín) - horní pás krytiny</t>
  </si>
  <si>
    <t>21514154</t>
  </si>
  <si>
    <t>pol.712341559 mezisoučet A+B</t>
  </si>
  <si>
    <t>(6,4+10,3)*1,15+0,795</t>
  </si>
  <si>
    <t>194</t>
  </si>
  <si>
    <t>712331101</t>
  </si>
  <si>
    <t>Provedení povlakové krytiny střech plochých do 10 st. pásy na sucho AIP nebo NAIP</t>
  </si>
  <si>
    <t>-313146903</t>
  </si>
  <si>
    <t xml:space="preserve">spodní pás </t>
  </si>
  <si>
    <t>195</t>
  </si>
  <si>
    <t>712391586</t>
  </si>
  <si>
    <t>Provedení povlakové krytiny střech plochých do 10 st. -ostatní práce přibití pásů AIP, NAIP nebo folie nastřelovacími hřeby</t>
  </si>
  <si>
    <t>781300632</t>
  </si>
  <si>
    <t>196</t>
  </si>
  <si>
    <t>314116140</t>
  </si>
  <si>
    <t>hřeb vstřelovací do betonu 57 x 3,8</t>
  </si>
  <si>
    <t>tis kus</t>
  </si>
  <si>
    <t>-1543953735</t>
  </si>
  <si>
    <t>7*0,01 'Přepočtené koeficientem množství</t>
  </si>
  <si>
    <t>197</t>
  </si>
  <si>
    <t>712399097</t>
  </si>
  <si>
    <t>Provedení povlakové krytiny střech plochých do 10 st. -ostatní práce Příplatek k cenám za plochu do 10 m2 NAIP, foliemi nebo termoplasty</t>
  </si>
  <si>
    <t>684382946</t>
  </si>
  <si>
    <t>6,4*2</t>
  </si>
  <si>
    <t>198</t>
  </si>
  <si>
    <t>998712103</t>
  </si>
  <si>
    <t>Přesun hmot pro povlakové krytiny stanovený z hmotnosti přesunovaného materiálu vodorovná dopravní vzdálenost do 50 m v objektech výšky přes 12 do 24 m</t>
  </si>
  <si>
    <t>-1914822864</t>
  </si>
  <si>
    <t>713</t>
  </si>
  <si>
    <t>Izolace tepelné</t>
  </si>
  <si>
    <t>199</t>
  </si>
  <si>
    <t>713131141</t>
  </si>
  <si>
    <t>Montáž tepelné izolace stěn rohožemi, pásy, deskami, dílci, bloky (izolační materiál ve specifikaci) lepením celoplošně</t>
  </si>
  <si>
    <t>-1894691556</t>
  </si>
  <si>
    <t>výtah - stěna W2 - pod terénem</t>
  </si>
  <si>
    <t>(2,25+2,35*2)*1,3</t>
  </si>
  <si>
    <t>1,6*(1,58+1,12)</t>
  </si>
  <si>
    <t>13,3*0,05+0,98</t>
  </si>
  <si>
    <t>200</t>
  </si>
  <si>
    <t>1371483251</t>
  </si>
  <si>
    <t>pol.713131141</t>
  </si>
  <si>
    <t>15,0*1,02</t>
  </si>
  <si>
    <t>201</t>
  </si>
  <si>
    <t>713121111</t>
  </si>
  <si>
    <t>Montáž tepelné izolace podlah rohožemi, pásy, deskami, dílci, bloky (izolační materiál ve specifikaci) kladenými volně jednovrstvá</t>
  </si>
  <si>
    <t>-128545419</t>
  </si>
  <si>
    <t>202</t>
  </si>
  <si>
    <t>283766330</t>
  </si>
  <si>
    <t>deska polystyrénová pro snížení kročejového hluku (max. zatížení 3,5 kN/m2) 1000x500x30 mm</t>
  </si>
  <si>
    <t>-1973443402</t>
  </si>
  <si>
    <t>pol.713121111</t>
  </si>
  <si>
    <t>35,0*1,02+0,3</t>
  </si>
  <si>
    <t>203</t>
  </si>
  <si>
    <t>713191132</t>
  </si>
  <si>
    <t>Montáž tepelné izolace stavebních konstrukcí - doplňky a konstrukční součásti podlah, stropů vrchem nebo střech překrytím fólií separační z PE</t>
  </si>
  <si>
    <t>1815733729</t>
  </si>
  <si>
    <t>dle pol.713121111 - podlaha F2</t>
  </si>
  <si>
    <t>204</t>
  </si>
  <si>
    <t>283231500</t>
  </si>
  <si>
    <t>fólie separační PE bal. 100 m2</t>
  </si>
  <si>
    <t>-2145813373</t>
  </si>
  <si>
    <t>ztratné 10%</t>
  </si>
  <si>
    <t>pol.713191132</t>
  </si>
  <si>
    <t>4,5*1,1+0,05</t>
  </si>
  <si>
    <t>205</t>
  </si>
  <si>
    <t>713141331</t>
  </si>
  <si>
    <t>Montáž tepelné izolace střech plochých spádovými klíny v ploše přilepenými za studena zplna</t>
  </si>
  <si>
    <t>567148032</t>
  </si>
  <si>
    <t>spádová izolace</t>
  </si>
  <si>
    <t>2,35*2,0</t>
  </si>
  <si>
    <t>vytažení na stěnu pod atiku - tl.250</t>
  </si>
  <si>
    <t>0,3*2,2</t>
  </si>
  <si>
    <t>zateplení atiky - tl.150 mm</t>
  </si>
  <si>
    <t>0,3*(2,2+2,0*2)</t>
  </si>
  <si>
    <t>2,15*1,35+3,6*1,65</t>
  </si>
  <si>
    <t>atika  - tl. 100 mm</t>
  </si>
  <si>
    <t>0,15*(3,8+1,2)</t>
  </si>
  <si>
    <t>16,8*0,05+0,347</t>
  </si>
  <si>
    <t>206</t>
  </si>
  <si>
    <t>631480110</t>
  </si>
  <si>
    <t>izolace minerální střešní</t>
  </si>
  <si>
    <t>-1328466609</t>
  </si>
  <si>
    <t>střecha R1 - spádové klíny tl.250-300 mm</t>
  </si>
  <si>
    <t>pol.713141331 mezisoučet A</t>
  </si>
  <si>
    <t>4,7*(0,25+0,3)/2*1,02+0,041</t>
  </si>
  <si>
    <t>0,3*2,2*0,25*1,02</t>
  </si>
  <si>
    <t>0,3*(2,2+2,0*2)*0,15*1,02</t>
  </si>
  <si>
    <t>střecha R2 - spádové klíny tl.100-150 mm</t>
  </si>
  <si>
    <t>pol.713141331 mezisoučet B</t>
  </si>
  <si>
    <t>10,0*(0,1+0,15)/2*1,02+0,025</t>
  </si>
  <si>
    <t>0,15*(3,8+1,2)*0,1*1,02</t>
  </si>
  <si>
    <t>3,189*0,05+0,052</t>
  </si>
  <si>
    <t>207</t>
  </si>
  <si>
    <t>71391000R</t>
  </si>
  <si>
    <t>Kontaktní izolace proti kročejovému hluku tl.3 mm - montáž, dodávka, doprava</t>
  </si>
  <si>
    <t>-1209948216</t>
  </si>
  <si>
    <t>pódium</t>
  </si>
  <si>
    <t>na latích pod deskami</t>
  </si>
  <si>
    <t>0,05*12,5*11*1,1+0,437</t>
  </si>
  <si>
    <t>208</t>
  </si>
  <si>
    <t>998713103</t>
  </si>
  <si>
    <t>Přesun hmot pro izolace tepelné stanovený z hmotnosti přesunovaného materiálu vodorovná dopravní vzdálenost do 50 m v objektech výšky přes 12 m do 24 m</t>
  </si>
  <si>
    <t>1669469739</t>
  </si>
  <si>
    <t>721</t>
  </si>
  <si>
    <t>Zdravotechnika - vnitřní kanalizace</t>
  </si>
  <si>
    <t>209</t>
  </si>
  <si>
    <t>72123000R</t>
  </si>
  <si>
    <t>Střešní vtoky (vpusti) polypropylenové (PP) pro pochůzné střechy s odtokem svislým DN 75 včetně napojení pro asfaltovou krytinu, ochranného koše a tvarovek pro napojení svislého odpadu (koleno apod.) - montáž, dodávka, doprava</t>
  </si>
  <si>
    <t>364765514</t>
  </si>
  <si>
    <t>210</t>
  </si>
  <si>
    <t>998721101</t>
  </si>
  <si>
    <t>Přesun hmot pro vnitřní kanalizace stanovený z hmotnosti přesunovaného materiálu vodorovná dopravní vzdálenost do 50 m v objektech výšky do 6 m</t>
  </si>
  <si>
    <t>-1872297026</t>
  </si>
  <si>
    <t>762</t>
  </si>
  <si>
    <t>Konstrukce tesařské</t>
  </si>
  <si>
    <t>221</t>
  </si>
  <si>
    <t>76234100R</t>
  </si>
  <si>
    <t>Úprava cementotřískovými deskami tl. 20 mm atiky a okapní hrany - desky kotveny do střešní desky pomocí zinkovaných zámečnických prvků z pásové oceli po 50mm a ocelových kotev - montáž, dodávka, doprava</t>
  </si>
  <si>
    <t>-967330445</t>
  </si>
  <si>
    <t>0,5m2 cemntotřískové desky tl.20mm + 5 kg zinkové oceli/ bm atiky a</t>
  </si>
  <si>
    <t>okapní hrany</t>
  </si>
  <si>
    <t>atika</t>
  </si>
  <si>
    <t>6,5+5,3</t>
  </si>
  <si>
    <t>okapní hrana</t>
  </si>
  <si>
    <t>0,6</t>
  </si>
  <si>
    <t>12,4*0,1+0,36</t>
  </si>
  <si>
    <t>222</t>
  </si>
  <si>
    <t>762822924</t>
  </si>
  <si>
    <t>Nosná konstrukce stropů doplnění části stropního trámu z hranolů, nebo hranolků (materiál v ceně), průřezové plochy přes 288 do 450 cm2</t>
  </si>
  <si>
    <t>-1754422366</t>
  </si>
  <si>
    <t xml:space="preserve"> - uvolnění zhlaví trámu + odříznutí je vykázáno v odd.96</t>
  </si>
  <si>
    <t>223</t>
  </si>
  <si>
    <t>76230000R</t>
  </si>
  <si>
    <t>Ztužení stropních trámů příložkami 50/250 mm + vruty se zapuštěnou hlavou 4,5/100 (pozink) - 4 vruty / 1 m (materiál v ceně)</t>
  </si>
  <si>
    <t>-2056676657</t>
  </si>
  <si>
    <t>ztužení z obou stran trámů</t>
  </si>
  <si>
    <t>6,25*(22+11)*2</t>
  </si>
  <si>
    <t>ztužení vyměněného zhlaví ve zdivu</t>
  </si>
  <si>
    <t>0,5*5*2</t>
  </si>
  <si>
    <t>224</t>
  </si>
  <si>
    <t>76231000R</t>
  </si>
  <si>
    <t>Podpěrná konstrukce při výměně zhlaví - montáž, dodávka, doprava, spojovací prvky</t>
  </si>
  <si>
    <t>990615395</t>
  </si>
  <si>
    <t>225</t>
  </si>
  <si>
    <t>762810044</t>
  </si>
  <si>
    <t>Záklop stropů z dřevoštěpkových desek broušených šroubovaných, tloušťky desky 18 mm</t>
  </si>
  <si>
    <t>-316864493</t>
  </si>
  <si>
    <t>226</t>
  </si>
  <si>
    <t>76243900R</t>
  </si>
  <si>
    <t>Montáž roštu podkladového</t>
  </si>
  <si>
    <t>1810988063</t>
  </si>
  <si>
    <t>120,0</t>
  </si>
  <si>
    <t>227</t>
  </si>
  <si>
    <t>60511000R</t>
  </si>
  <si>
    <t>řezivo jehličnaté  jakost SI, min.třída pevnosti C16, hoblované, broušené - dodávka, doprava</t>
  </si>
  <si>
    <t>82577552</t>
  </si>
  <si>
    <t>dodávka, doprava k pol.76243900R</t>
  </si>
  <si>
    <t>0,5</t>
  </si>
  <si>
    <t>228</t>
  </si>
  <si>
    <t>762085103</t>
  </si>
  <si>
    <t>Práce společné pro tesařské konstrukce montáž ocelových spojovacích prostředků (materiál ve specifikaci) kotevních želez příložek, patek, táhel</t>
  </si>
  <si>
    <t>-809791479</t>
  </si>
  <si>
    <t>pozink. kotevní prvek s otvory  3 ks/ 1 hranol</t>
  </si>
  <si>
    <t>3*8</t>
  </si>
  <si>
    <t>229</t>
  </si>
  <si>
    <t>762008500R</t>
  </si>
  <si>
    <t>pozinkovaný kotevní prvek s otvory pro kotvení dřevěných prvků - dodávka, doprava</t>
  </si>
  <si>
    <t>-2096854634</t>
  </si>
  <si>
    <t>230</t>
  </si>
  <si>
    <t>762795000</t>
  </si>
  <si>
    <t>Spojovací prostředky prostorových vázaných konstrukcí hřebíky, svory, fixační prkna</t>
  </si>
  <si>
    <t>-44516584</t>
  </si>
  <si>
    <t>k pol.6051000R</t>
  </si>
  <si>
    <t>231</t>
  </si>
  <si>
    <t>998762101</t>
  </si>
  <si>
    <t>Přesun hmot pro konstrukce tesařské stanovený z hmotnosti přesunovaného materiálu vodorovná dopravní vzdálenost do 50 m v objektech výšky do 6 m</t>
  </si>
  <si>
    <t>1553639484</t>
  </si>
  <si>
    <t>763</t>
  </si>
  <si>
    <t>Konstrukce suché výstavby</t>
  </si>
  <si>
    <t>232</t>
  </si>
  <si>
    <t>76312148R</t>
  </si>
  <si>
    <t>SDK stěna předsazená tl 100 mm profil CW+UW 75 desky 2x akustická DF 12,5 akustická minerální izolace tl.min.50 mm</t>
  </si>
  <si>
    <t>-1794472031</t>
  </si>
  <si>
    <t>místnost č.1.08</t>
  </si>
  <si>
    <t>1,65*2,15</t>
  </si>
  <si>
    <t>místnost č.1.09</t>
  </si>
  <si>
    <t>3,7*(6,25+0,6*2+0,45*2)</t>
  </si>
  <si>
    <t>34,4*0,02+0,869</t>
  </si>
  <si>
    <t>Poznámka :</t>
  </si>
  <si>
    <t xml:space="preserve"> položky pro SDK obsahují tmelení,  napojení na ostatní plochy </t>
  </si>
  <si>
    <t xml:space="preserve"> a všechny závěsné, ukončovací, výztužné a doplňkové profily</t>
  </si>
  <si>
    <t>233</t>
  </si>
  <si>
    <t>76311200R</t>
  </si>
  <si>
    <t>SDK příčka tl 150 mm zdvojený profil CW+UW 50 desky 2xA 12,5 + akustická minerální izolace tl.min.50 mm</t>
  </si>
  <si>
    <t>-1931396095</t>
  </si>
  <si>
    <t>3,8*6,25-0,8*2,0</t>
  </si>
  <si>
    <t>0,85</t>
  </si>
  <si>
    <t>234</t>
  </si>
  <si>
    <t>763111764</t>
  </si>
  <si>
    <t>Příčka a předstěna ze sádrokartonových desek Příplatek k cenám za zahuštění profilů u příček s nosnou konstrukcí ze zdvojených profilů na vzdálenost 41 cm</t>
  </si>
  <si>
    <t>-2139286077</t>
  </si>
  <si>
    <t>pro upevnění zařizovacích předmětů, revizních dvířek atd.</t>
  </si>
  <si>
    <t>235</t>
  </si>
  <si>
    <t>763121714</t>
  </si>
  <si>
    <t>Stěna předsazená ze sádrokartonových desek ostatní konstrukce a práce na předsazených stěnách ze sádrokartonových desek základní penetrační nátěr</t>
  </si>
  <si>
    <t>661276449</t>
  </si>
  <si>
    <t>236</t>
  </si>
  <si>
    <t>763111717</t>
  </si>
  <si>
    <t>Příčka ze sádrokartonových desek ostatní konstrukce a práce na příčkách ze sádrokartonových desek základní penetrační nátěr</t>
  </si>
  <si>
    <t>-773906141</t>
  </si>
  <si>
    <t>237</t>
  </si>
  <si>
    <t>763131421</t>
  </si>
  <si>
    <t>Podhled ze sádrokartonových desek dvouvrstvá zavěšená spodní konstrukce z ocelových profilů CD, UD dvojitě opláštěná deskami standardními A, tl. 2 x 12,5 mm, bez TI</t>
  </si>
  <si>
    <t>-124982638</t>
  </si>
  <si>
    <t>místnost č.1.02</t>
  </si>
  <si>
    <t>32,8</t>
  </si>
  <si>
    <t>místnost č.1.04 - zakrytí potrubí VZT pod stropem</t>
  </si>
  <si>
    <t>4,0</t>
  </si>
  <si>
    <t>44,6*0,02+0,308</t>
  </si>
  <si>
    <t>238</t>
  </si>
  <si>
    <t>763131714</t>
  </si>
  <si>
    <t>Podhled ze sádrokartonových desek ostatní práce a konstrukce na podhledech ze sádrokartonových desek základní penetrační nátěr</t>
  </si>
  <si>
    <t>-1668853035</t>
  </si>
  <si>
    <t>239</t>
  </si>
  <si>
    <t>763131441</t>
  </si>
  <si>
    <t>Podhled ze sádrokartonových desek dvouvrstvá zavěšená spodní konstrukce z ocelových profilů CD, UD dvojitě opláštěná deskami protipožárními DF, tl. 2 x 12,5 mm, bez TI, EI 45</t>
  </si>
  <si>
    <t>-358314818</t>
  </si>
  <si>
    <t>místnost č.1.07+1.08+1.09</t>
  </si>
  <si>
    <t>18,5+135+71,0</t>
  </si>
  <si>
    <t>224,5*0,01+0,255</t>
  </si>
  <si>
    <t>240</t>
  </si>
  <si>
    <t>763172312</t>
  </si>
  <si>
    <t>Instalační technika pro konstrukce ze sádrokartonových desek montáž revizních dvířek velikost 300 x 300 mm</t>
  </si>
  <si>
    <t>-268552550</t>
  </si>
  <si>
    <t>v SDK podhleu</t>
  </si>
  <si>
    <t>241</t>
  </si>
  <si>
    <t>590307110</t>
  </si>
  <si>
    <t>dvířka revizní pro SDK podhled 300 x 300 mm</t>
  </si>
  <si>
    <t>1862470219</t>
  </si>
  <si>
    <t>242</t>
  </si>
  <si>
    <t>76343101R</t>
  </si>
  <si>
    <t>Montáž minerálního podhledu s vyjímatelnými panely vel. do 0,36 m2 na zavěšený rošt (rošt v ceně) - dle stávajícího podhledu</t>
  </si>
  <si>
    <t>433923564</t>
  </si>
  <si>
    <t>část místnosti 1.03</t>
  </si>
  <si>
    <t>2,5*2,1+0,75</t>
  </si>
  <si>
    <t>243</t>
  </si>
  <si>
    <t>59036000R</t>
  </si>
  <si>
    <t>panel minerální podhled rastr 600x600 mm - typ a barva dle stávajícího - dodávka, doprava</t>
  </si>
  <si>
    <t>-972784171</t>
  </si>
  <si>
    <t>244</t>
  </si>
  <si>
    <t>76343102R</t>
  </si>
  <si>
    <t>-1078859452</t>
  </si>
  <si>
    <t>místnost č.1.08+1.09</t>
  </si>
  <si>
    <t>135,0+72,0</t>
  </si>
  <si>
    <t>požadavky a specifikace akustického podhledu na výkrese</t>
  </si>
  <si>
    <t>č.10 (BPO 1-97982) - přesná klasifikace podhledu</t>
  </si>
  <si>
    <t>245</t>
  </si>
  <si>
    <t>59040000R</t>
  </si>
  <si>
    <t>Akustický podhledový systém s pohledovými deskami 600 x 600 mm + rošt + doplňky - dodávka, doprava</t>
  </si>
  <si>
    <t>-1708453659</t>
  </si>
  <si>
    <t>dodávka dle specifikace akustického podhledu na výkrese</t>
  </si>
  <si>
    <t>207,0</t>
  </si>
  <si>
    <t>246</t>
  </si>
  <si>
    <t>76344100R</t>
  </si>
  <si>
    <t>Montá zavěšených akustických prvků (desek) včetně kotevních prvků</t>
  </si>
  <si>
    <t>1548677993</t>
  </si>
  <si>
    <t>247</t>
  </si>
  <si>
    <t>59045000R</t>
  </si>
  <si>
    <t>Akustický nárazuvzdorný stěnový obklad  + doplňky - dodávka, doprava</t>
  </si>
  <si>
    <t>1670378116</t>
  </si>
  <si>
    <t>dodávka dle specifikace akustického obkladu na výkrese</t>
  </si>
  <si>
    <t>č.10 (BPO 1-97982) - přesná klasifikace obkladu</t>
  </si>
  <si>
    <t>12,0</t>
  </si>
  <si>
    <t>248</t>
  </si>
  <si>
    <t>763181311</t>
  </si>
  <si>
    <t>Výplně otvorů konstrukcí ze sádrokartonových desek montáž zárubně kovové s příslušenstvím pro příčky výšky do 2,75 m nebo zátěže dveřního křídla do 25 kg, s profily CW a UW jednokřídlové</t>
  </si>
  <si>
    <t>1573349310</t>
  </si>
  <si>
    <t>249</t>
  </si>
  <si>
    <t>553315420</t>
  </si>
  <si>
    <t>zárubeň ocelová pro sádrokarton 150 800 L/P</t>
  </si>
  <si>
    <t>412766745</t>
  </si>
  <si>
    <t>pro dveře D3</t>
  </si>
  <si>
    <t>250</t>
  </si>
  <si>
    <t>998763100</t>
  </si>
  <si>
    <t>Přesun hmot pro dřevostavby stanovený z hmotnosti přesunovaného materiálu vodorovná dopravní vzdálenost do 50 m v objektech výšky do 6 m</t>
  </si>
  <si>
    <t>892969024</t>
  </si>
  <si>
    <t>764</t>
  </si>
  <si>
    <t>Konstrukce klempířské</t>
  </si>
  <si>
    <t>251</t>
  </si>
  <si>
    <t>76422100R</t>
  </si>
  <si>
    <t>K1 - Oplechování horních ploch zdí a nadezdívek (atik) z hliníkového plechu s lakovanou povrchovou úpravou mechanicky kotvené rš 400 mm + zatahovací plech rš 330 mm - montáž, dodávka, doprava včetně kotvení</t>
  </si>
  <si>
    <t>908067899</t>
  </si>
  <si>
    <t>výkres č.4</t>
  </si>
  <si>
    <t>6,5</t>
  </si>
  <si>
    <t>klempířské prvky jsou uvažovány včetně všech pomocných</t>
  </si>
  <si>
    <t>latí a dalších prvků pro jejich kotvení</t>
  </si>
  <si>
    <t>další - viz poznámky na výkrese č.4</t>
  </si>
  <si>
    <t>252</t>
  </si>
  <si>
    <t>76422000R</t>
  </si>
  <si>
    <t>K2 - Oplechování horních ploch zdí a nadezdívek (atik) z hliníkového plechu s lakovanou povrchovou úpravou mechanicky kotvené rš 300 mm + zatahovací plech rš 250 mm - montáž, dodávka, doprava včetně kotvení</t>
  </si>
  <si>
    <t>-306644247</t>
  </si>
  <si>
    <t>5,3</t>
  </si>
  <si>
    <t>253</t>
  </si>
  <si>
    <t>76422200R</t>
  </si>
  <si>
    <t>K3 - Oplechování střešních prvků z hliníkového plechu s lakovanou povrchovou úpravou - okapu okapovým plechem střechy rovné rš 250 mm + zatahovací plech rš 200 mm - montáž, dodávka, doprava včetně kotvení</t>
  </si>
  <si>
    <t>1431101652</t>
  </si>
  <si>
    <t>254</t>
  </si>
  <si>
    <t>76452140R</t>
  </si>
  <si>
    <t>K4 - Žlab podokapní z hliníkového plechu s lakovanou povrchovou úpravou včetně háků a čel půlkruhový rš 250 mm (d= 110 mm)- montáž, dodávka, doprava včetně kotvení</t>
  </si>
  <si>
    <t>280061510</t>
  </si>
  <si>
    <t>255</t>
  </si>
  <si>
    <t>76452144R</t>
  </si>
  <si>
    <t>K5, K6 - Žlab podokapní z hliníkového plechu s lakovanou povrchovou úpravou včetně háků a čel - kotlík oválný (trychtýřový), rš žlabu/průměr svodu 110-250/70-80 mm - montáž, dodávka, doprava</t>
  </si>
  <si>
    <t>1711644788</t>
  </si>
  <si>
    <t>K5</t>
  </si>
  <si>
    <t>K6</t>
  </si>
  <si>
    <t>256</t>
  </si>
  <si>
    <t>76452842R</t>
  </si>
  <si>
    <t>K5, K6 - Svody kruhové včetně objímek, kolen, odskoků z Al plechu s lakovanou povrchovou úpravou průměru 70-80 mm - montáž, dodávka, doprava včetně kotvení do zetepleného zdiva</t>
  </si>
  <si>
    <t>-600590538</t>
  </si>
  <si>
    <t>výkres č.4 k5</t>
  </si>
  <si>
    <t>13,6</t>
  </si>
  <si>
    <t>2,7</t>
  </si>
  <si>
    <t>257</t>
  </si>
  <si>
    <t>76432140R</t>
  </si>
  <si>
    <t>K7 - Lemování rovných zdí střech s krytinou z Al plechu s lakovanou povrchovou úpravou rš 250 mm + kotvení + tmel - montáž, dodávka, doprava včetně kotvení</t>
  </si>
  <si>
    <t>1508619002</t>
  </si>
  <si>
    <t>258</t>
  </si>
  <si>
    <t>764226405</t>
  </si>
  <si>
    <t>Oplechování parapetů z hliníkového plechu s lakovanou povrchovou úpravou rovných mechanicky kotvené, bez rohů rš 400 mm</t>
  </si>
  <si>
    <t>-18947211</t>
  </si>
  <si>
    <t>259</t>
  </si>
  <si>
    <t>998764103</t>
  </si>
  <si>
    <t>Přesun hmot pro konstrukce klempířské stanovený z hmotnosti přesunovaného materiálu vodorovná dopravní vzdálenost do 50 m v objektech výšky přes 12 do 24 m</t>
  </si>
  <si>
    <t>1452525219</t>
  </si>
  <si>
    <t>766</t>
  </si>
  <si>
    <t>Konstrukce truhlářské</t>
  </si>
  <si>
    <t>260</t>
  </si>
  <si>
    <t>766694112</t>
  </si>
  <si>
    <t>Montáž ostatních truhlářských konstrukcí parapetních desek dřevěných nebo plastových šířky do 300 mm, délky přes 1000 do 1600 mm</t>
  </si>
  <si>
    <t>1224581177</t>
  </si>
  <si>
    <t>261</t>
  </si>
  <si>
    <t>611444010</t>
  </si>
  <si>
    <t>parapet plastový vnitřní - komůrkový 25 x 2 x 100 cm</t>
  </si>
  <si>
    <t>-1784038748</t>
  </si>
  <si>
    <t>262</t>
  </si>
  <si>
    <t>611444150</t>
  </si>
  <si>
    <t>koncovka k parapetu plastovému vnitřnímu 1 pár</t>
  </si>
  <si>
    <t>-1731766812</t>
  </si>
  <si>
    <t>263</t>
  </si>
  <si>
    <t>766622131</t>
  </si>
  <si>
    <t>Montáž oken plastových včetně montáže rámu na polyuretanovou pěnu plochy přes 1 m2 otevíravých nebo sklápěcích do zdiva, výšky do 1,5 m</t>
  </si>
  <si>
    <t>1131063231</t>
  </si>
  <si>
    <t>okno O1</t>
  </si>
  <si>
    <t>264</t>
  </si>
  <si>
    <t>61140023R</t>
  </si>
  <si>
    <t>okno plastové jednokřídlé vyklápěcí 120 x 90 cm (š x v)bílé, tepelně izolační dvojsklo bezpečnostní (P4A) neprůhledné, půloliva,táhla, zajištění proti rozbití průvanem, mikroventilace a její bezpeč.zajištění, Un max=1,1W/m2K, bezp.tř.RC2- dodávka, doprava</t>
  </si>
  <si>
    <t>-2134391841</t>
  </si>
  <si>
    <t>podrobný popis okna a jeho doplňků - viz technická zpráva a</t>
  </si>
  <si>
    <t>výkres č.12</t>
  </si>
  <si>
    <t>265</t>
  </si>
  <si>
    <t>766694122</t>
  </si>
  <si>
    <t>Montáž ostatních truhlářských konstrukcí parapetních desek dřevěných nebo plastových šířky přes 300 mm, délky přes 1000 do 1600 mm</t>
  </si>
  <si>
    <t>-576854552</t>
  </si>
  <si>
    <t>parapet stávajících oken - m.č.1.101+1.09</t>
  </si>
  <si>
    <t>266</t>
  </si>
  <si>
    <t>607900010R</t>
  </si>
  <si>
    <t>deska parapetní lamino, buk, ABS hrana tl.2 mm 1500x36x650 mm (š x tl x hl) s hliníkovou větrací mřížkou 250x60 mm (š x hl) - dodávka, doprava</t>
  </si>
  <si>
    <t>-632837653</t>
  </si>
  <si>
    <t>267</t>
  </si>
  <si>
    <t>762086111</t>
  </si>
  <si>
    <t>Práce společné pro tesařské konstrukce montáž kovových doplňkových konstrukcí (materiál ve specifikaci) hmotnosti prvku do 5 kg</t>
  </si>
  <si>
    <t>1596384591</t>
  </si>
  <si>
    <t>montáž kovových konzol pod parapetní desku - 20 ks</t>
  </si>
  <si>
    <t>4,5 kg/1 ks konzoly</t>
  </si>
  <si>
    <t>4,5*20</t>
  </si>
  <si>
    <t>268</t>
  </si>
  <si>
    <t>66550010R</t>
  </si>
  <si>
    <t>kovová konzola pod parapetní desku 30x200x200 mm (š x v x hl) - dodávka, doprava včetně povrchové úpravy (nátěru)</t>
  </si>
  <si>
    <t>1106353889</t>
  </si>
  <si>
    <t>269</t>
  </si>
  <si>
    <t>766660042</t>
  </si>
  <si>
    <t>Montáž dveřních křídel dřevěných otevíravých do ocelové zárubně akustických přes 800 mm jednokřídlových, šířky</t>
  </si>
  <si>
    <t>-422773291</t>
  </si>
  <si>
    <t>dveře D3</t>
  </si>
  <si>
    <t>270</t>
  </si>
  <si>
    <t>766660043</t>
  </si>
  <si>
    <t>Montáž dveřních křídel dřevěných otevíravých do ocelové zárubně akustických jakékoliv šířky dvoukřídlových</t>
  </si>
  <si>
    <t>-1727491371</t>
  </si>
  <si>
    <t>cena za jedno křídlo</t>
  </si>
  <si>
    <t>dveře D4</t>
  </si>
  <si>
    <t>271</t>
  </si>
  <si>
    <t>766660001</t>
  </si>
  <si>
    <t>Montáž dveřních křídel dřevěných nebo plastových otevíravých do ocelové zárubně povrchově upravených jednokřídlových, šířky do 800 mm</t>
  </si>
  <si>
    <t>87069018</t>
  </si>
  <si>
    <t>dveře D2</t>
  </si>
  <si>
    <t>272</t>
  </si>
  <si>
    <t>611601880</t>
  </si>
  <si>
    <t>dveře dřevěné vnitřní hladké plné 1křídlové lakované bílé standardní provedení 80x197cm</t>
  </si>
  <si>
    <t>-546701826</t>
  </si>
  <si>
    <t>levé</t>
  </si>
  <si>
    <t>pravé</t>
  </si>
  <si>
    <t>274</t>
  </si>
  <si>
    <t>61160010R</t>
  </si>
  <si>
    <t>dveře vnitřní hladké  plné 1křídlové 110x197 cm lakované bílé - akustické 32dB</t>
  </si>
  <si>
    <t>-1515443437</t>
  </si>
  <si>
    <t>dveře D3 - levé</t>
  </si>
  <si>
    <t>275</t>
  </si>
  <si>
    <t>61160300R</t>
  </si>
  <si>
    <t>dveře dřevěné vnitřní hladké plné 2křídlové 160x197 cm lakované bílé - akustické 32dB</t>
  </si>
  <si>
    <t>-894703412</t>
  </si>
  <si>
    <t>276</t>
  </si>
  <si>
    <t>766695212</t>
  </si>
  <si>
    <t>Montáž ostatních truhlářských konstrukcí prahů dveří jednokřídlových, šířky do 100 mm</t>
  </si>
  <si>
    <t>1593377193</t>
  </si>
  <si>
    <t>277</t>
  </si>
  <si>
    <t>611871560</t>
  </si>
  <si>
    <t>prah dveřní dřevěný dubový tl 2 cm dl.82 cm š 10 cm</t>
  </si>
  <si>
    <t>1190562647</t>
  </si>
  <si>
    <t>278</t>
  </si>
  <si>
    <t>61187200R</t>
  </si>
  <si>
    <t>prah dveřní dřevěný dubový tl 2 cm dl.112 cm š 10 cm</t>
  </si>
  <si>
    <t>2042918946</t>
  </si>
  <si>
    <t>279</t>
  </si>
  <si>
    <t>766695232</t>
  </si>
  <si>
    <t>Montáž ostatních truhlářských konstrukcí prahů dveří dvoukřídlových, šířky do 100 mm</t>
  </si>
  <si>
    <t>-1262422693</t>
  </si>
  <si>
    <t>280</t>
  </si>
  <si>
    <t>61187000R</t>
  </si>
  <si>
    <t>prah dveřní dřevěný bukový tl 2 cm dl.162 cm š 10 cm</t>
  </si>
  <si>
    <t>-1297978965</t>
  </si>
  <si>
    <t>281</t>
  </si>
  <si>
    <t>76666020R</t>
  </si>
  <si>
    <t xml:space="preserve">Montáž dveřních křídel dřevěných nebo plastových ostatní práce - dveřního kování </t>
  </si>
  <si>
    <t>-259033461</t>
  </si>
  <si>
    <t>283</t>
  </si>
  <si>
    <t>54917500R</t>
  </si>
  <si>
    <t>dveřní kování - klika-koule, zámek vložkový</t>
  </si>
  <si>
    <t>-1680672864</t>
  </si>
  <si>
    <t>287</t>
  </si>
  <si>
    <t>998766101</t>
  </si>
  <si>
    <t>Přesun hmot pro konstrukce truhlářské stanovený z hmotnosti přesunovaného materiálu vodorovná dopravní vzdálenost do 50 m v objektech výšky do 6 m</t>
  </si>
  <si>
    <t>-612567595</t>
  </si>
  <si>
    <t>767</t>
  </si>
  <si>
    <t>Konstrukce zámečnické</t>
  </si>
  <si>
    <t>288</t>
  </si>
  <si>
    <t>767995114</t>
  </si>
  <si>
    <t>Montáž ostatních atypických zámečnických konstrukcí hmotnosti přes 20 do 50 kg</t>
  </si>
  <si>
    <t>-917724627</t>
  </si>
  <si>
    <t>montáž ocelových nosníků k výtahové stropní desce D1a</t>
  </si>
  <si>
    <t>13,4*(3,7+2,2+2,27)</t>
  </si>
  <si>
    <t>0,522</t>
  </si>
  <si>
    <t xml:space="preserve">dle výkresu č.6  - U120 dl.3,7m navařeno na odříznuté </t>
  </si>
  <si>
    <t xml:space="preserve">nosníky původní markýzy a konec zabetonován </t>
  </si>
  <si>
    <t xml:space="preserve">do kapsy 150/150/200 mm - cena Kč/kg oceli je včetně vysekání kapsy </t>
  </si>
  <si>
    <t>a betonáže</t>
  </si>
  <si>
    <t>289</t>
  </si>
  <si>
    <t>130108180</t>
  </si>
  <si>
    <t>ocel profilová U, v jakosti 11 375, h=120 mm</t>
  </si>
  <si>
    <t>-545275306</t>
  </si>
  <si>
    <t>pol.767995114</t>
  </si>
  <si>
    <t>110,0*0,001*1,05</t>
  </si>
  <si>
    <t>290</t>
  </si>
  <si>
    <t>998767101</t>
  </si>
  <si>
    <t>Přesun hmot pro zámečnické konstrukce stanovený z hmotnosti přesunovaného materiálu vodorovná dopravní vzdálenost do 50 m v objektech výšky do 6 m</t>
  </si>
  <si>
    <t>-612807214</t>
  </si>
  <si>
    <t>771</t>
  </si>
  <si>
    <t>Podlahy z dlaždic</t>
  </si>
  <si>
    <t>291</t>
  </si>
  <si>
    <t>771574131</t>
  </si>
  <si>
    <t>Montáž podlah z dlaždic keramických lepených flexibilním lepidlem režných nebo glazovaných protiskluzných nebo reliefovaných do 50 ks/ m2</t>
  </si>
  <si>
    <t>921108356</t>
  </si>
  <si>
    <t>36,0</t>
  </si>
  <si>
    <t>292</t>
  </si>
  <si>
    <t>771474113</t>
  </si>
  <si>
    <t>Montáž soklíků z dlaždic keramických lepených flexibilním lepidlem rovných výšky přes 90 do 120 mm</t>
  </si>
  <si>
    <t>37920454</t>
  </si>
  <si>
    <t>293</t>
  </si>
  <si>
    <t>59761401R</t>
  </si>
  <si>
    <t>dlaždice keramické protiskluzné barevné  (protiskluznost a barva dle projektové dokumentace) - dodávka, doprava</t>
  </si>
  <si>
    <t>-139383209</t>
  </si>
  <si>
    <t xml:space="preserve">pol.771574131 </t>
  </si>
  <si>
    <t>36,0*1,1+0,4</t>
  </si>
  <si>
    <t>sokl dle pol.771474113</t>
  </si>
  <si>
    <t>45,0*0,1*1,1+0,05</t>
  </si>
  <si>
    <t>295</t>
  </si>
  <si>
    <t>771591111</t>
  </si>
  <si>
    <t>Podlahy - ostatní práce penetrace podkladu</t>
  </si>
  <si>
    <t>1258445192</t>
  </si>
  <si>
    <t>296</t>
  </si>
  <si>
    <t>771591115</t>
  </si>
  <si>
    <t>Podlahy - ostatní práce spárování silikonem</t>
  </si>
  <si>
    <t>1822474097</t>
  </si>
  <si>
    <t>srovnatelně pro spárování trvale pružným tmelem</t>
  </si>
  <si>
    <t>přechod dlažba x keramický sokl</t>
  </si>
  <si>
    <t>pol.771474113</t>
  </si>
  <si>
    <t xml:space="preserve">dilatační spáry v ploše dlažby </t>
  </si>
  <si>
    <t>ostatní podlahy - přechod na stěnu (nad dilatačním</t>
  </si>
  <si>
    <t>páskěm z PE</t>
  </si>
  <si>
    <t>pol.634112125</t>
  </si>
  <si>
    <t>177,5-44,5</t>
  </si>
  <si>
    <t>297</t>
  </si>
  <si>
    <t>998771101</t>
  </si>
  <si>
    <t>Přesun hmot pro podlahy z dlaždic stanovený z hmotnosti přesunovaného materiálu vodorovná dopravní vzdálenost do 50 m v objektech výšky do 6 m</t>
  </si>
  <si>
    <t>-1938812668</t>
  </si>
  <si>
    <t>776</t>
  </si>
  <si>
    <t>Podlahy povlakové</t>
  </si>
  <si>
    <t>298</t>
  </si>
  <si>
    <t>776111311</t>
  </si>
  <si>
    <t>Příprava podkladu vysátí podlah</t>
  </si>
  <si>
    <t>469240416</t>
  </si>
  <si>
    <t>před položením koberce</t>
  </si>
  <si>
    <t>135,0</t>
  </si>
  <si>
    <t>před položenám PL</t>
  </si>
  <si>
    <t>18,3</t>
  </si>
  <si>
    <t>0,7</t>
  </si>
  <si>
    <t>299</t>
  </si>
  <si>
    <t>776251211</t>
  </si>
  <si>
    <t>Montáž podlahovin z přírodního linolea (marmolea) lepením standardním lepidlem ze čtverců standardních</t>
  </si>
  <si>
    <t>1530736090</t>
  </si>
  <si>
    <t>místnost č.1.07</t>
  </si>
  <si>
    <t>18,2</t>
  </si>
  <si>
    <t>300</t>
  </si>
  <si>
    <t>284110720</t>
  </si>
  <si>
    <t>linoleum přírodní ze 100% dřevité moučky, tl. 2,50 mm, čtverce 330x330, zátěž 32/41, R9, Cfl S1</t>
  </si>
  <si>
    <t>1411317466</t>
  </si>
  <si>
    <t>pol.776251211</t>
  </si>
  <si>
    <t>18,2*1,1+0,98</t>
  </si>
  <si>
    <t>pro sokl - pol.77621000R mezisoučet B</t>
  </si>
  <si>
    <t>18,0*0,1*1,1+0,02</t>
  </si>
  <si>
    <t>301</t>
  </si>
  <si>
    <t>776251411</t>
  </si>
  <si>
    <t>Montáž podlahovin z přírodního linolea (marmolea) spoj podlah svařováním za tepla</t>
  </si>
  <si>
    <t>1951713481</t>
  </si>
  <si>
    <t>302</t>
  </si>
  <si>
    <t>776210000R</t>
  </si>
  <si>
    <t>Soklový fabion pro nalepení podlahoviny - montáž, dodávka, doprava</t>
  </si>
  <si>
    <t>1679899685</t>
  </si>
  <si>
    <t>pro koberec</t>
  </si>
  <si>
    <t>(21,0+6,25)*2-(2,85+0,8+1,8)</t>
  </si>
  <si>
    <t>49,05*0,05+0,497</t>
  </si>
  <si>
    <t>pro marmoleum</t>
  </si>
  <si>
    <t>(6,25+2,9)*2-0,8+0,5</t>
  </si>
  <si>
    <t>303</t>
  </si>
  <si>
    <t>776411111</t>
  </si>
  <si>
    <t>Montáž soklíků lepením obvodových, výšky do 80 mm</t>
  </si>
  <si>
    <t>1676883441</t>
  </si>
  <si>
    <t>304</t>
  </si>
  <si>
    <t>776211211</t>
  </si>
  <si>
    <t>Montáž textilních podlahovin lepením čtverců standardních</t>
  </si>
  <si>
    <t>1994462890</t>
  </si>
  <si>
    <t>305</t>
  </si>
  <si>
    <t>69751000R</t>
  </si>
  <si>
    <t>koberec čtverce 50 x 50 cm zátěžový, hořlavost Bfl S1 - dodávka, doprava</t>
  </si>
  <si>
    <t>522703068</t>
  </si>
  <si>
    <t>pol.776211111 - ztratné 10%</t>
  </si>
  <si>
    <t>135,0*1,1+0,5</t>
  </si>
  <si>
    <t>pro sokl - pol.77621000R mezisoučet A</t>
  </si>
  <si>
    <t>52,0*0,1*1,1+0,28</t>
  </si>
  <si>
    <t>306</t>
  </si>
  <si>
    <t>998776101</t>
  </si>
  <si>
    <t>Přesun hmot pro podlahy povlakové stanovený z hmotnosti přesunovaného materiálu vodorovná dopravní vzdálenost do 50 m v objektech výšky do 6 m</t>
  </si>
  <si>
    <t>1929785862</t>
  </si>
  <si>
    <t>777</t>
  </si>
  <si>
    <t>Podlahy lité</t>
  </si>
  <si>
    <t>307</t>
  </si>
  <si>
    <t>777611121</t>
  </si>
  <si>
    <t>Krycí nátěr podlahy epoxidový</t>
  </si>
  <si>
    <t>-1941039567</t>
  </si>
  <si>
    <t>místnost č.1.09+1.10</t>
  </si>
  <si>
    <t>99,0</t>
  </si>
  <si>
    <t>sokl - zahrnuje též úpravu dle výrobce přechodu podlaha x stěna</t>
  </si>
  <si>
    <t>308</t>
  </si>
  <si>
    <t>77761112R</t>
  </si>
  <si>
    <t>Krycí epoxidový nátěr podlahového soklu</t>
  </si>
  <si>
    <t>332559224</t>
  </si>
  <si>
    <t xml:space="preserve"> zahrnuje též úpravu dle výrobce přechodu podlaha x stěna</t>
  </si>
  <si>
    <t>(např. tmelení apod.)</t>
  </si>
  <si>
    <t>0,1*(20,0+30,0)</t>
  </si>
  <si>
    <t>309</t>
  </si>
  <si>
    <t>777611161</t>
  </si>
  <si>
    <t>Krycí nátěr podlahy protiskluzová úprava prosyp křemenným pískem</t>
  </si>
  <si>
    <t>-1877112473</t>
  </si>
  <si>
    <t>310</t>
  </si>
  <si>
    <t>777131101</t>
  </si>
  <si>
    <t>Penetrační nátěr podlahy epoxidový</t>
  </si>
  <si>
    <t>-763451558</t>
  </si>
  <si>
    <t>nebo jiná příprava podkladu pod epoxid.nátěr dle</t>
  </si>
  <si>
    <t>požadavků výrobce</t>
  </si>
  <si>
    <t>99,0+5,0</t>
  </si>
  <si>
    <t>311</t>
  </si>
  <si>
    <t>998777101</t>
  </si>
  <si>
    <t>Přesun hmot pro podlahy lité stanovený z hmotnosti přesunovaného materiálu vodorovná dopravní vzdálenost do 50 m v objektech výšky do 6 m</t>
  </si>
  <si>
    <t>-1295477743</t>
  </si>
  <si>
    <t>781</t>
  </si>
  <si>
    <t>Dokončovací práce - obklady</t>
  </si>
  <si>
    <t>312</t>
  </si>
  <si>
    <t>781474115</t>
  </si>
  <si>
    <t>Montáž obkladů vnitřních stěn z dlaždic keramických lepených flexibilním lepidlem režných nebo glazovaných hladkých přes 22 do 25 ks/m2</t>
  </si>
  <si>
    <t>208665130</t>
  </si>
  <si>
    <t>místnost č. 1.08+1.09</t>
  </si>
  <si>
    <t>6,0+19,0</t>
  </si>
  <si>
    <t>313</t>
  </si>
  <si>
    <t>59700101R</t>
  </si>
  <si>
    <t>keramický obklad 200 x 200 barevné (barva dle projektu) - dodávka, doprava</t>
  </si>
  <si>
    <t>1781567663</t>
  </si>
  <si>
    <t xml:space="preserve"> pol.781474115</t>
  </si>
  <si>
    <t>25,0*1,05+0,75</t>
  </si>
  <si>
    <t>314</t>
  </si>
  <si>
    <t>781479195</t>
  </si>
  <si>
    <t>Montáž obkladů vnitřních stěn z dlaždic keramických Příplatek k cenám za spárování cement bílý</t>
  </si>
  <si>
    <t>-1516454051</t>
  </si>
  <si>
    <t>315</t>
  </si>
  <si>
    <t>781494111</t>
  </si>
  <si>
    <t>Ostatní prvky plastové profily ukončovací a dilatační lepené flexibilním lepidlem rohové</t>
  </si>
  <si>
    <t>340870063</t>
  </si>
  <si>
    <t>svislé rohy</t>
  </si>
  <si>
    <t>2,0*6</t>
  </si>
  <si>
    <t>vnitřní kouty</t>
  </si>
  <si>
    <t>2,0*8</t>
  </si>
  <si>
    <t>28,0*0,1+0,2</t>
  </si>
  <si>
    <t>316</t>
  </si>
  <si>
    <t>781494511</t>
  </si>
  <si>
    <t>Ostatní prvky plastové profily ukončovací a dilatační lepené flexibilním lepidlem ukončovací</t>
  </si>
  <si>
    <t>-1266426587</t>
  </si>
  <si>
    <t>přechod obklad x omítka</t>
  </si>
  <si>
    <t>26,0</t>
  </si>
  <si>
    <t>317</t>
  </si>
  <si>
    <t>781495111</t>
  </si>
  <si>
    <t>Ostatní prvky ostatní práce penetrace podkladu</t>
  </si>
  <si>
    <t>-2117242965</t>
  </si>
  <si>
    <t>318</t>
  </si>
  <si>
    <t>998781101</t>
  </si>
  <si>
    <t>Přesun hmot pro obklady keramické stanovený z hmotnosti přesunovaného materiálu vodorovná dopravní vzdálenost do 50 m v objektech výšky do 6 m</t>
  </si>
  <si>
    <t>992084745</t>
  </si>
  <si>
    <t>783</t>
  </si>
  <si>
    <t>Dokončovací práce - nátěry</t>
  </si>
  <si>
    <t>319</t>
  </si>
  <si>
    <t>78380010R</t>
  </si>
  <si>
    <t>Omyvatelný nátěr omítek dvojnásobný hladkých štukových</t>
  </si>
  <si>
    <t>2045161601</t>
  </si>
  <si>
    <t>místnost č.1.02, 1.08, 1.09, 1.10</t>
  </si>
  <si>
    <t>1,5*(12,4+0,45+14,5-1,1*2)</t>
  </si>
  <si>
    <t>1,5*(2,0+0,55*2+0,9*2+0,65*2+2,45)</t>
  </si>
  <si>
    <t>2,0*(17,5+6,25)*2+2,0*(0,5*2+0,6*16)</t>
  </si>
  <si>
    <t>-2,0*(0,8+1,6)</t>
  </si>
  <si>
    <t>-1,5*(2,0-0,85)*8</t>
  </si>
  <si>
    <t>2,0*(2,65+10,4*2)+2,0*(0,3*2+0,6*2*4)</t>
  </si>
  <si>
    <t>-2,0*(0,8+1,1)</t>
  </si>
  <si>
    <t>-1,5*(2,0-0,85)*4</t>
  </si>
  <si>
    <t>2,0*(3,6+5,8)*2-2,0*0,8</t>
  </si>
  <si>
    <t>-1,5*(2,0-0,85)</t>
  </si>
  <si>
    <t>-1,2*(2,0-1,8)</t>
  </si>
  <si>
    <t>229,3*0,05+0,2</t>
  </si>
  <si>
    <t>320</t>
  </si>
  <si>
    <t>783827401</t>
  </si>
  <si>
    <t>Krycí (ochranný ) nátěr omítek dvojnásobný hladkých, betonových povrchů nebo povrchů z desek na bázi dřeva (dřevovláknitých apod.) akrylátový</t>
  </si>
  <si>
    <t>1004247462</t>
  </si>
  <si>
    <t>vnitřní povrch stěn výtahové šachty</t>
  </si>
  <si>
    <t>14,05*(1,95+1,6)*2</t>
  </si>
  <si>
    <t>0,2*(1,15+2,15*2)*4</t>
  </si>
  <si>
    <t>1,6*1,95</t>
  </si>
  <si>
    <t>97,4*0,05+0,699</t>
  </si>
  <si>
    <t>321</t>
  </si>
  <si>
    <t>783801403</t>
  </si>
  <si>
    <t>Příprava podkladu omítek před provedením nátěru oprášení</t>
  </si>
  <si>
    <t>1048876745</t>
  </si>
  <si>
    <t>pol.78380010R+783827401</t>
  </si>
  <si>
    <t>241,0+103,0</t>
  </si>
  <si>
    <t>322</t>
  </si>
  <si>
    <t>783927161</t>
  </si>
  <si>
    <t>Krycí (uzavírací) nátěr betonových podlah dvojnásobný akrylátový</t>
  </si>
  <si>
    <t>-1181788601</t>
  </si>
  <si>
    <t>podlaha výtahové šachty</t>
  </si>
  <si>
    <t>1,95*1,6+0,08</t>
  </si>
  <si>
    <t>323</t>
  </si>
  <si>
    <t>783314101</t>
  </si>
  <si>
    <t>Základní nátěr zámečnických konstrukcí jednonásobný syntetický</t>
  </si>
  <si>
    <t>887199053</t>
  </si>
  <si>
    <t>vnitřní ocelové konstrukce zakryté opatřeny</t>
  </si>
  <si>
    <t>podkladním nátěrovým systémem</t>
  </si>
  <si>
    <t>pol.130108180 (odd.767)</t>
  </si>
  <si>
    <t>0,116*1000*0,032</t>
  </si>
  <si>
    <t>pol.317944321 (odd.3)</t>
  </si>
  <si>
    <t>0,076*1000*0,032</t>
  </si>
  <si>
    <t>0,856</t>
  </si>
  <si>
    <t>324</t>
  </si>
  <si>
    <t>783335101</t>
  </si>
  <si>
    <t>Nátěr zámečnických konstrukcí jednonásobný syntetický epoxidový</t>
  </si>
  <si>
    <t>-660780046</t>
  </si>
  <si>
    <t>ocelové zárubně</t>
  </si>
  <si>
    <t>800/1970 mm tl. 100 mm - 4 ks</t>
  </si>
  <si>
    <t>0,86*4</t>
  </si>
  <si>
    <t>800/1970 mm tl. 150 mm - 1 ks</t>
  </si>
  <si>
    <t>0,91*1</t>
  </si>
  <si>
    <t>1100/1970 mm tl.100 mm - 1 ks</t>
  </si>
  <si>
    <t>0,95*1</t>
  </si>
  <si>
    <t>1600/1970 mm tl.100 mm - 1 ks</t>
  </si>
  <si>
    <t>1,15*1</t>
  </si>
  <si>
    <t>0,55</t>
  </si>
  <si>
    <t>325</t>
  </si>
  <si>
    <t>783213021</t>
  </si>
  <si>
    <t>Napouštěcí nátěr tesařských prvků proti dřevokazným houbám, hmyzu a plísním nezabudovaných do konstrukce dvojnásobný syntetický</t>
  </si>
  <si>
    <t>-286329840</t>
  </si>
  <si>
    <t>příložky stropních trámů</t>
  </si>
  <si>
    <t>(0,25*2+0,05)*6,25*33*2</t>
  </si>
  <si>
    <t>226,9*0,01+0,856</t>
  </si>
  <si>
    <t>dřevěný materiál na pódium</t>
  </si>
  <si>
    <t>60,0</t>
  </si>
  <si>
    <t>326</t>
  </si>
  <si>
    <t>783213121</t>
  </si>
  <si>
    <t>Napouštěcí nátěr tesařských konstrukcí zabudovaných do konstrukce proti dřevokazným houbám, hmyzu a plísním dvojnásobný syntetický</t>
  </si>
  <si>
    <t>-1499257380</t>
  </si>
  <si>
    <t>stropní trámy</t>
  </si>
  <si>
    <t>(0,25*2+0,18)*6,25*33</t>
  </si>
  <si>
    <t>141,0*0,01+0,34</t>
  </si>
  <si>
    <t>784</t>
  </si>
  <si>
    <t>Dokončovací práce - malby a tapety</t>
  </si>
  <si>
    <t>327</t>
  </si>
  <si>
    <t>784221101</t>
  </si>
  <si>
    <t>Malby z malířských směsí otěruvzdorných za sucha dvojnásobné, bílé za sucha otěruvzdorné dobře v místnostech výšky do 3,80 m</t>
  </si>
  <si>
    <t>1833247175</t>
  </si>
  <si>
    <t>stropy</t>
  </si>
  <si>
    <t>stěny</t>
  </si>
  <si>
    <t>3,65*(12,0*2+2,0*3)</t>
  </si>
  <si>
    <t>3,0*(2,45+1,1+0,45)</t>
  </si>
  <si>
    <t>2,05*0,65*2+2,3*0,55*2+3,6*17,0</t>
  </si>
  <si>
    <t>3,8*(2,9+6,25)*2</t>
  </si>
  <si>
    <t>3,55*(20,9+6,25)*2</t>
  </si>
  <si>
    <t>3,55*(11,0+6,25+0,6)*2</t>
  </si>
  <si>
    <t>3,25*0,6*8</t>
  </si>
  <si>
    <t>3,8*(6,0+3,5)*2</t>
  </si>
  <si>
    <t>488,1*0,05+0,86</t>
  </si>
  <si>
    <t>méně omyvatelný nátěr - pol.78380010R</t>
  </si>
  <si>
    <t>-241,0</t>
  </si>
  <si>
    <t>OST</t>
  </si>
  <si>
    <t>Ostatní</t>
  </si>
  <si>
    <t>328</t>
  </si>
  <si>
    <t>O 001</t>
  </si>
  <si>
    <t xml:space="preserve">Uzavření přívodů všech médií - před započetím stavebních úprav </t>
  </si>
  <si>
    <t>KPL</t>
  </si>
  <si>
    <t>334482094</t>
  </si>
  <si>
    <t>329</t>
  </si>
  <si>
    <t>O 002</t>
  </si>
  <si>
    <t>Zkouška a kontrola zvukové izolace v posluchárně</t>
  </si>
  <si>
    <t>1313953049</t>
  </si>
  <si>
    <t>VYB</t>
  </si>
  <si>
    <t>Vybavení objektu</t>
  </si>
  <si>
    <t>330</t>
  </si>
  <si>
    <t>V 001</t>
  </si>
  <si>
    <t>Osobní lanový výtah s kabinou 1,1 x 1,4 m bez strojovny s nosností 630 kg určený pro přepravu imobilních osob (4 podlaží, 4 nástupiště) - montáž, kompletace a revize,dodávka, doprava, uvedení výtahu do provozu</t>
  </si>
  <si>
    <t>-1692086</t>
  </si>
  <si>
    <t>331</t>
  </si>
  <si>
    <t>V 002</t>
  </si>
  <si>
    <t>Automatické zatemňovací interiérové rolety - dodávka, doprav, montáž</t>
  </si>
  <si>
    <t>789574509</t>
  </si>
  <si>
    <t>8ks rolet vel.1700x2900 mm (š x v), včetně kolejnic,krytu</t>
  </si>
  <si>
    <t>a dojezdu + ovládácí jednotka pro centrální nebo</t>
  </si>
  <si>
    <t xml:space="preserve">skupinové ovládání, spínač roletový a další doplňky </t>
  </si>
  <si>
    <t>pro ovládání a montáž,</t>
  </si>
  <si>
    <t>cena včetně zaměření, montáže a případně drobných</t>
  </si>
  <si>
    <t>stavebních úprav</t>
  </si>
  <si>
    <t>BzmB - ZTI</t>
  </si>
  <si>
    <t xml:space="preserve">    8 - Trubní vedení</t>
  </si>
  <si>
    <t xml:space="preserve">    95 - Různé dokončovací konstrukce a práce pozemních staveb</t>
  </si>
  <si>
    <t>PSV - PSV</t>
  </si>
  <si>
    <t xml:space="preserve">    DMT - Demontáže</t>
  </si>
  <si>
    <t xml:space="preserve">    722 - Zdravotechnika - vnitřní vodovod</t>
  </si>
  <si>
    <t xml:space="preserve">    725 - Zdravotechnika - zařizovací předměty</t>
  </si>
  <si>
    <t>132201201</t>
  </si>
  <si>
    <t>Hloubení zapažených i nezapažených rýh šířky přes 600 do 2 000 mm s urovnáním dna do předepsaného profilu a spádu v hornině tř. 3 do 100 m3</t>
  </si>
  <si>
    <t>1044597022</t>
  </si>
  <si>
    <t>předpoklad výkopů</t>
  </si>
  <si>
    <t>30% výkopů strojně + 70% výkopů ručně</t>
  </si>
  <si>
    <t xml:space="preserve">potrubí kameninové + chránička jsou vy vykopu pro </t>
  </si>
  <si>
    <t>výtahovou šachtu ve stavební části</t>
  </si>
  <si>
    <t>rýha pro odvodnění žlábku</t>
  </si>
  <si>
    <t>1,1*(1,6+1,3)/2*7,0</t>
  </si>
  <si>
    <t>rýhy pro přeložení stávajících rozvodů</t>
  </si>
  <si>
    <t>1,1*(1,0+2,4)/2*35,0</t>
  </si>
  <si>
    <t>pro novou kanalizační šachtu</t>
  </si>
  <si>
    <t>2,2*2,2*2,8</t>
  </si>
  <si>
    <t>-1,0*0,6*1,7*7</t>
  </si>
  <si>
    <t>83,0*0,1+0,673</t>
  </si>
  <si>
    <t>Mezisoučet A - 100% výkopku</t>
  </si>
  <si>
    <t>z toho 30%</t>
  </si>
  <si>
    <t>92,0*0,3</t>
  </si>
  <si>
    <t>Mezisoučet B - 30% výkopku (strojně)</t>
  </si>
  <si>
    <t>132201209</t>
  </si>
  <si>
    <t>Hloubení zapažených i nezapažených rýh šířky přes 600 do 2 000 mm s urovnáním dna do předepsaného profilu a spádu v hornině tř. 3 Příplatek k cenám za lepivost horniny tř. 3</t>
  </si>
  <si>
    <t>-2056031592</t>
  </si>
  <si>
    <t>předpoklad lepivost 50%</t>
  </si>
  <si>
    <t>pol.132201201</t>
  </si>
  <si>
    <t>27,6*0,5</t>
  </si>
  <si>
    <t>132212201</t>
  </si>
  <si>
    <t>Hloubení zapažených i nezapažených rýh šířky přes 600 do 2 000 mm ručním nebo pneumatickým nářadím s urovnáním dna do předepsaného profilu a spádu v horninách tř. 3 soudržných</t>
  </si>
  <si>
    <t>-2112360590</t>
  </si>
  <si>
    <t xml:space="preserve">potrubí kameninové + chránička jsou ve výkopu pro </t>
  </si>
  <si>
    <t>ostatní dle pol.132201201 mezisoučet A</t>
  </si>
  <si>
    <t>92,0</t>
  </si>
  <si>
    <t>z toho 70%</t>
  </si>
  <si>
    <t>92,0*0,7</t>
  </si>
  <si>
    <t>Mezisoučet B - 70% výkopku (ručně)</t>
  </si>
  <si>
    <t>132212209</t>
  </si>
  <si>
    <t>Hloubení zapažených i nezapažených rýh šířky přes 600 do 2 000 mm ručním nebo pneumatickým nářadím s urovnáním dna do předepsaného profilu a spádu v horninách tř. 3 Příplatek k cenám za lepivost horniny tř. 3</t>
  </si>
  <si>
    <t>-1499702143</t>
  </si>
  <si>
    <t>lepivost 50%</t>
  </si>
  <si>
    <t>pol.132212201</t>
  </si>
  <si>
    <t>64,4*0,5</t>
  </si>
  <si>
    <t>151101101</t>
  </si>
  <si>
    <t>Zřízení pažení a rozepření stěn rýh pro podzemní vedení pro všechny šířky rýhy příložné pro jakoukoliv mezerovitost, hloubky do 2 m</t>
  </si>
  <si>
    <t>212123322</t>
  </si>
  <si>
    <t>2*(1,6+1,3)/2*7,0</t>
  </si>
  <si>
    <t>2*(1,0+2,4)/2*35,0</t>
  </si>
  <si>
    <t>2,2*2,8*4*0,5+0,38</t>
  </si>
  <si>
    <t>151101111</t>
  </si>
  <si>
    <t>Odstranění pažení a rozepření stěn rýh pro podzemní vedení s uložením materiálu na vzdálenost do 3 m od kraje výkopu příložné, hloubky do 2 m</t>
  </si>
  <si>
    <t>-40492073</t>
  </si>
  <si>
    <t>119001401</t>
  </si>
  <si>
    <t xml:space="preserve"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hmot- potrubí </t>
  </si>
  <si>
    <t>-989750309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</si>
  <si>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</si>
  <si>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</si>
  <si>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-1908427130</t>
  </si>
  <si>
    <t>pol.132201201 mezisoučet A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</si>
  <si>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</si>
  <si>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</si>
  <si>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-1670164369</t>
  </si>
  <si>
    <t xml:space="preserve">obsyp pískem </t>
  </si>
  <si>
    <t>potrubí DN 150,0</t>
  </si>
  <si>
    <t>1,1*(0,3+0,15)*7,0</t>
  </si>
  <si>
    <t>přeložka - průměrné DN 200</t>
  </si>
  <si>
    <t>1,1*(0,3+0,2)*35,0</t>
  </si>
  <si>
    <t>0,085</t>
  </si>
  <si>
    <t>méně potrubí</t>
  </si>
  <si>
    <t>-3,14*0,075*0,075*7,0</t>
  </si>
  <si>
    <t>-3,14*0,1*0,1*35,0</t>
  </si>
  <si>
    <t>0,023</t>
  </si>
  <si>
    <t>obsyp píekem -  mez.A méně mez.B</t>
  </si>
  <si>
    <t>22,8-1,2</t>
  </si>
  <si>
    <t>potrubí KT DN 200 - obsyp zeminou</t>
  </si>
  <si>
    <t>1,1*2,4*2,0+0,02</t>
  </si>
  <si>
    <t>Mezisoučet D - obsyp zeminou</t>
  </si>
  <si>
    <t>obsyp zeminou - mez.C méně</t>
  </si>
  <si>
    <t>obsyp celkem - mez.C+D</t>
  </si>
  <si>
    <t>21,6+5,3</t>
  </si>
  <si>
    <t>Mezisoučet E - obsyp celkem</t>
  </si>
  <si>
    <t>175101209</t>
  </si>
  <si>
    <t>Obsypání potrubí sypaninou z vhodných hornin 1 až 4 nebo materiálem uloženým ve vzdálenosti do 3 m od vnějšího kraje objektu pro jakoukoliv míru zhutnění Příplatek k ceně za prohození sypaniny</t>
  </si>
  <si>
    <t>1151007877</t>
  </si>
  <si>
    <t>pol.175151101 mezisoučet D</t>
  </si>
  <si>
    <t>583313460</t>
  </si>
  <si>
    <t>kamenivo těžené drobné - písek</t>
  </si>
  <si>
    <t>1446898209</t>
  </si>
  <si>
    <t>hutnění 10%, ztratné 1%</t>
  </si>
  <si>
    <t>dodávka, doprava k pol.175151101 mezisoučet C</t>
  </si>
  <si>
    <t>21,6*1,8*1,11+0,043</t>
  </si>
  <si>
    <t>Zásyp jam, šachet rýh nebo kolem objektů sypaninou se zhutněním</t>
  </si>
  <si>
    <t>2101172787</t>
  </si>
  <si>
    <t>výkopy</t>
  </si>
  <si>
    <t>pol.131201201 +132212201</t>
  </si>
  <si>
    <t>27,6+64,4</t>
  </si>
  <si>
    <t>méně obsyp - pol.175151101 mezisoučet A+D</t>
  </si>
  <si>
    <t>-(22,8+5,3)</t>
  </si>
  <si>
    <t>méně podklad - pol.451573111</t>
  </si>
  <si>
    <t>-7,0</t>
  </si>
  <si>
    <t>méně kanalizační šachta</t>
  </si>
  <si>
    <t>-3,14*0,5*0,5*2,8</t>
  </si>
  <si>
    <t>0,298</t>
  </si>
  <si>
    <t>162201101</t>
  </si>
  <si>
    <t>Vodorovné přemístění výkopku nebo sypaniny po suchu na obvyklém dopravním prostředku, bez naložení výkopku, avšak se složením bez rozhrnutí z horniny tř. 1 až 4 na vzdálenost do 20 m</t>
  </si>
  <si>
    <t>-2113735551</t>
  </si>
  <si>
    <t>přesun po staveništi sypkých hmot pro obsyp a zásyp</t>
  </si>
  <si>
    <t>v rýhách</t>
  </si>
  <si>
    <t>pol.175151101 mezisoučet C</t>
  </si>
  <si>
    <t>21,6</t>
  </si>
  <si>
    <t>pol.451573111</t>
  </si>
  <si>
    <t>-1084776911</t>
  </si>
  <si>
    <t>pol.174101101+174101209</t>
  </si>
  <si>
    <t>-(55,0+5,3)</t>
  </si>
  <si>
    <t>521608726</t>
  </si>
  <si>
    <t>31,7*(17-10)+0,1</t>
  </si>
  <si>
    <t>167101101</t>
  </si>
  <si>
    <t>Nakládání, skládání a překládání neulehlého výkopku nebo sypaniny nakládání, množství do 100 m3, z hornin tř. 1 až 4</t>
  </si>
  <si>
    <t>-1360625743</t>
  </si>
  <si>
    <t>31,7</t>
  </si>
  <si>
    <t>-17005710</t>
  </si>
  <si>
    <t>-1329057375</t>
  </si>
  <si>
    <t>31,7*1,5+0,05</t>
  </si>
  <si>
    <t>-897488225</t>
  </si>
  <si>
    <t>451573111</t>
  </si>
  <si>
    <t>Lože pod potrubí, stoky a drobné objekty v otevřeném výkopu z písku a štěrkopísku do 63 mm</t>
  </si>
  <si>
    <t>-960670447</t>
  </si>
  <si>
    <t>1,1*0,1*7,0</t>
  </si>
  <si>
    <t>přeložky - průměrné DN 200</t>
  </si>
  <si>
    <t>1,1*0,1*35,0</t>
  </si>
  <si>
    <t>potrubí KT DN 200 +chránička</t>
  </si>
  <si>
    <t>1,1*0,15*(2,0+3,5)</t>
  </si>
  <si>
    <t>05,5*0,1+0,922</t>
  </si>
  <si>
    <t>-1129586119</t>
  </si>
  <si>
    <t xml:space="preserve">obnova vybourané betonové dlažby </t>
  </si>
  <si>
    <t>20,0*0,1</t>
  </si>
  <si>
    <t>604768858</t>
  </si>
  <si>
    <t>22,0*1,05</t>
  </si>
  <si>
    <t>-1417948348</t>
  </si>
  <si>
    <t>22,0</t>
  </si>
  <si>
    <t>Trubní vedení</t>
  </si>
  <si>
    <t>871315221</t>
  </si>
  <si>
    <t>Kanalizační potrubí z tvrdého PVC-KG v otevřeném výkopu ve sklonu do 20 %, hladkého plnostěnného jednovrstvého, DN 150</t>
  </si>
  <si>
    <t>1875310030</t>
  </si>
  <si>
    <t>odvodnění žlabu</t>
  </si>
  <si>
    <t>87131500R</t>
  </si>
  <si>
    <t>Příplatek na tvarovky - PVC-KG</t>
  </si>
  <si>
    <t>360492157</t>
  </si>
  <si>
    <t>831352121</t>
  </si>
  <si>
    <t>Montáž potrubí z trub kameninových hrdlových s integrovaným těsněním v otevřeném výkopu ve sklonu do 20 % DN 200</t>
  </si>
  <si>
    <t>1197194452</t>
  </si>
  <si>
    <t>prodloužení stávajícího potrubí KT 200</t>
  </si>
  <si>
    <t>2,0</t>
  </si>
  <si>
    <t>597107040</t>
  </si>
  <si>
    <t>trouba kameninová glazovaná  DN200mm</t>
  </si>
  <si>
    <t>-110603284</t>
  </si>
  <si>
    <t>ztratné 1,5%</t>
  </si>
  <si>
    <t>2,0*1,015</t>
  </si>
  <si>
    <t>2,03*1,015 'Přepočtené koeficientem množství</t>
  </si>
  <si>
    <t>88110110R</t>
  </si>
  <si>
    <t>Přeložení stávajícího kanalizačního potrubí prům.délky 5 m, které bylo napojené do bourané šachty - do nové upravené trasy s napojením do nové kanalizační šachty</t>
  </si>
  <si>
    <t>1482628523</t>
  </si>
  <si>
    <t>položka zahrnuje demontáž původního potrubí +</t>
  </si>
  <si>
    <t xml:space="preserve">montáž nového potrubí (materiál a DN dle původního) včetně </t>
  </si>
  <si>
    <t xml:space="preserve"> spojovacích prvků a tvarovek</t>
  </si>
  <si>
    <t>1 ks přeložení  potrubí = cca 5 m délky potrubí</t>
  </si>
  <si>
    <t>894411121</t>
  </si>
  <si>
    <t>Zřízení šachet kanalizačních z betonových dílců výšky vstupu do 1,50 m s obložením dna betonem tř. C 25/30, na potrubí DN přes 200 do 300</t>
  </si>
  <si>
    <t>-1322184</t>
  </si>
  <si>
    <t>nová kanalizační šachta</t>
  </si>
  <si>
    <t>včetně podkladní desky a monolitického dna</t>
  </si>
  <si>
    <t>894118001</t>
  </si>
  <si>
    <t>Šachty kanalizační zděné Příplatek k cenám za každých dalších 0,60 m výšky vstupu</t>
  </si>
  <si>
    <t>466289444</t>
  </si>
  <si>
    <t>hloubka šachty - předpoklad 2,8 m - bude upřesněna při</t>
  </si>
  <si>
    <t>realizaci</t>
  </si>
  <si>
    <t>hloubka vstupu cca 2,5 m</t>
  </si>
  <si>
    <t>592241210</t>
  </si>
  <si>
    <t>skruž betonová přechodová 62,5/100x60x9 cm, stupadla  kapsová</t>
  </si>
  <si>
    <t>-1736174752</t>
  </si>
  <si>
    <t>dle tabulky šachet na výkresu Kanalizační šachty</t>
  </si>
  <si>
    <t>1*1,01</t>
  </si>
  <si>
    <t>592241120</t>
  </si>
  <si>
    <t>skruž betonová se stupadly 100x25x9 cm</t>
  </si>
  <si>
    <t>1534114645</t>
  </si>
  <si>
    <t>5*1,01</t>
  </si>
  <si>
    <t>452112111</t>
  </si>
  <si>
    <t>Osazení betonových dílců prstenců nebo rámů pod poklopy a mříže, výšky do 100 mm</t>
  </si>
  <si>
    <t>188171166</t>
  </si>
  <si>
    <t>výška 80 mm</t>
  </si>
  <si>
    <t>592241360</t>
  </si>
  <si>
    <t>prstenec betonový vyrovnávací 62,5x8x9 cm</t>
  </si>
  <si>
    <t>1375531247</t>
  </si>
  <si>
    <t>87736044R</t>
  </si>
  <si>
    <t>Montáž tvarovek na kanalizačním potrubí - šachtových vložek</t>
  </si>
  <si>
    <t>1597416385</t>
  </si>
  <si>
    <t>šachtové vložky pro přeložené potrubí</t>
  </si>
  <si>
    <t>28617482R</t>
  </si>
  <si>
    <t>vložka šachtová kanalizace DN 150-300 mm - dodávka, doprava</t>
  </si>
  <si>
    <t>703757362</t>
  </si>
  <si>
    <t>899104112</t>
  </si>
  <si>
    <t>Osazení poklopů litinových a ocelových včetně rámů pro třídu zatížení D400, E600</t>
  </si>
  <si>
    <t>698076184</t>
  </si>
  <si>
    <t>nová šachta</t>
  </si>
  <si>
    <t>286619350</t>
  </si>
  <si>
    <t>poklop šachtový litinový s rámem d=600 mm D400</t>
  </si>
  <si>
    <t>729718994</t>
  </si>
  <si>
    <t>89235313R</t>
  </si>
  <si>
    <t>Proplach (pročištění) vodou potrubí DN do 300</t>
  </si>
  <si>
    <t>-1267393247</t>
  </si>
  <si>
    <t>892362121</t>
  </si>
  <si>
    <t>Tlakové zkoušky vzduchem těsnícími vaky ucpávkovými DN 250</t>
  </si>
  <si>
    <t>úsek</t>
  </si>
  <si>
    <t>1678969291</t>
  </si>
  <si>
    <t>892372121</t>
  </si>
  <si>
    <t>Tlakové zkoušky vzduchem těsnícími vaky ucpávkovými do DN 300</t>
  </si>
  <si>
    <t>-1011318141</t>
  </si>
  <si>
    <t>89000010R</t>
  </si>
  <si>
    <t>Kamerová zkouška potrubí včetně vyhodnocení</t>
  </si>
  <si>
    <t>-2007453090</t>
  </si>
  <si>
    <t>nové potrubí</t>
  </si>
  <si>
    <t>50,0</t>
  </si>
  <si>
    <t>89000020R</t>
  </si>
  <si>
    <t>Stávající potrubí před úpravami (přeložením trasy do nové kan.šachty) - prověřit jeho funkčnost a zjistit stav průchodnosti (kamerová zkouška)</t>
  </si>
  <si>
    <t>666110185</t>
  </si>
  <si>
    <t>1 ks přeložení  potrubí = cca 5 m délky</t>
  </si>
  <si>
    <t>871390410</t>
  </si>
  <si>
    <t>Montáž kanalizačního potrubí z plastů z polypropylenu PP korugovaného SN 10 DN 400</t>
  </si>
  <si>
    <t>1730928110</t>
  </si>
  <si>
    <t>chráníčka</t>
  </si>
  <si>
    <t>286148050</t>
  </si>
  <si>
    <t>trubka kanalizační PP korugovaná SN10 DN 400/6m</t>
  </si>
  <si>
    <t>-797880462</t>
  </si>
  <si>
    <t>ztratné 1,5% - dle pol.871390410 - 3,5m</t>
  </si>
  <si>
    <t>3,5/6,0*1,015+0,008</t>
  </si>
  <si>
    <t>87100041R</t>
  </si>
  <si>
    <t>Příplatek na úpravu chráničky a na vsunutí stávajícího potrubí do chráničky</t>
  </si>
  <si>
    <t>575459786</t>
  </si>
  <si>
    <t>Různé dokončovací konstrukce a práce pozemních staveb</t>
  </si>
  <si>
    <t>95100010R</t>
  </si>
  <si>
    <t>Zednické přípomoce (drážky a otvory ve zdivu pro rozvody a jejich začištění popř.utěsnění a další drobné zednické práce)</t>
  </si>
  <si>
    <t>1523850099</t>
  </si>
  <si>
    <t>96611110R</t>
  </si>
  <si>
    <t>Vybourání stávající kanalizační betonové šachty hl.cca 2,5m včetně rámu a poklopu</t>
  </si>
  <si>
    <t>-1592476101</t>
  </si>
  <si>
    <t xml:space="preserve">při bourání nesmí být poškozeno stávající kanalizační </t>
  </si>
  <si>
    <t>potrubí ústící do šachty</t>
  </si>
  <si>
    <t>96611120R</t>
  </si>
  <si>
    <t>Vybourání stávající uliční vpusti včetně rámu a mříže</t>
  </si>
  <si>
    <t>-1787948582</t>
  </si>
  <si>
    <t>-2099386626</t>
  </si>
  <si>
    <t>venkovní betonová dlažba  - plocha vykopávek pro kanalizaci</t>
  </si>
  <si>
    <t>1986268452</t>
  </si>
  <si>
    <t>1554773083</t>
  </si>
  <si>
    <t>celkem 17 km - na placenou skládku</t>
  </si>
  <si>
    <t>13,227*(17-1)</t>
  </si>
  <si>
    <t>99722181R</t>
  </si>
  <si>
    <t>-1961614837</t>
  </si>
  <si>
    <t>suť pol.113106171 (odd.96)</t>
  </si>
  <si>
    <t>5,9</t>
  </si>
  <si>
    <t>-1082596742</t>
  </si>
  <si>
    <t>998276101</t>
  </si>
  <si>
    <t>Přesun hmot pro trubní vedení hloubené z trub z plastických hmot nebo sklolaminátových pro vodovody nebo kanalizace v otevřeném výkopu dopravní vzdálenost do 15 m</t>
  </si>
  <si>
    <t>1429882827</t>
  </si>
  <si>
    <t>DMT</t>
  </si>
  <si>
    <t>Demontáže</t>
  </si>
  <si>
    <t>72117180R</t>
  </si>
  <si>
    <t>Demontáž potrubí přípojovací z PP HT DN40-50</t>
  </si>
  <si>
    <t>-884379287</t>
  </si>
  <si>
    <t>722170804</t>
  </si>
  <si>
    <t>Demontáž rozvodů vody z plastů přes 25 do D 50 mm</t>
  </si>
  <si>
    <t>-1967573392</t>
  </si>
  <si>
    <t>připojovací potrubí DN 20-15</t>
  </si>
  <si>
    <t>30,0</t>
  </si>
  <si>
    <t>725210821</t>
  </si>
  <si>
    <t>Demontáž umyvadel bez výtokových armatur umyvadel</t>
  </si>
  <si>
    <t>soubor</t>
  </si>
  <si>
    <t>-1037150751</t>
  </si>
  <si>
    <t>725330820</t>
  </si>
  <si>
    <t>Demontáž výlevky</t>
  </si>
  <si>
    <t>349628367</t>
  </si>
  <si>
    <t>725820802</t>
  </si>
  <si>
    <t>Demontáž baterií stojánkových do 1 otvoru nebo nástěných</t>
  </si>
  <si>
    <t>-1868892555</t>
  </si>
  <si>
    <t>725860811</t>
  </si>
  <si>
    <t>Demontáž sifonu</t>
  </si>
  <si>
    <t>430730346</t>
  </si>
  <si>
    <t>72431181R</t>
  </si>
  <si>
    <t>Demontáž elektrického bojleru</t>
  </si>
  <si>
    <t>-650694722</t>
  </si>
  <si>
    <t>721220801</t>
  </si>
  <si>
    <t>Demontáž zápachových uzávěrek do DN 70</t>
  </si>
  <si>
    <t>-1799387309</t>
  </si>
  <si>
    <t>721174044</t>
  </si>
  <si>
    <t>Potrubí z plastových trub polypropylenové připojovací DN 70</t>
  </si>
  <si>
    <t>-1702430580</t>
  </si>
  <si>
    <t>721174043</t>
  </si>
  <si>
    <t>Potrubí z plastových trub polypropylenové připojovací DN 50</t>
  </si>
  <si>
    <t>-1506091876</t>
  </si>
  <si>
    <t>721174042</t>
  </si>
  <si>
    <t>Potrubí z plastových trub polypropylenové připojovací DN 40</t>
  </si>
  <si>
    <t>-2069366311</t>
  </si>
  <si>
    <t>721194105</t>
  </si>
  <si>
    <t>Vyměření přípojek na potrubí vyvedení a upevnění odpadních výpustek DN 50</t>
  </si>
  <si>
    <t>-548616523</t>
  </si>
  <si>
    <t>72114090R</t>
  </si>
  <si>
    <t>Opravy potrubí litinové DN 100 - napojení nového kanalizační potrubí plastového včetně materiálu (tvarovek)</t>
  </si>
  <si>
    <t>-678216093</t>
  </si>
  <si>
    <t>na připojovací potrubí DN 100 pod stropem</t>
  </si>
  <si>
    <t>721290111</t>
  </si>
  <si>
    <t>Zkouška těsnosti kanalizace v objektech vodou do DN 125</t>
  </si>
  <si>
    <t>-1071272137</t>
  </si>
  <si>
    <t>72100011R</t>
  </si>
  <si>
    <t>Technická prohlídka nového kanalizačního potrubí</t>
  </si>
  <si>
    <t>1383270173</t>
  </si>
  <si>
    <t>-161356157</t>
  </si>
  <si>
    <t>722</t>
  </si>
  <si>
    <t>Zdravotechnika - vnitřní vodovod</t>
  </si>
  <si>
    <t>722174002</t>
  </si>
  <si>
    <t>Potrubí z plastových trubek z polypropylenu (PPR) svařovaných polyfuzně PN 16 (SDR 7,4) D 20 x 2,8</t>
  </si>
  <si>
    <t>1740855273</t>
  </si>
  <si>
    <t>DN 15 (v příčce)</t>
  </si>
  <si>
    <t>3,0</t>
  </si>
  <si>
    <t>722174003</t>
  </si>
  <si>
    <t>Potrubí z plastových trubek z polypropylenu (PPR) svařovaných polyfuzně PN 16 (SDR 7,4) D 25 x 3,5</t>
  </si>
  <si>
    <t>-1244213029</t>
  </si>
  <si>
    <t>DN 20 (pod stropem)</t>
  </si>
  <si>
    <t xml:space="preserve">DN 20 (v příčce) </t>
  </si>
  <si>
    <t>14,0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</si>
  <si>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</si>
  <si>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</si>
  <si>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-1373537864</t>
  </si>
  <si>
    <t>izolace tl.13 mm</t>
  </si>
  <si>
    <t xml:space="preserve">DN 15 (v příčce) </t>
  </si>
  <si>
    <t xml:space="preserve">DN 20 (pod stropem) </t>
  </si>
  <si>
    <t>722171933</t>
  </si>
  <si>
    <t>Výměna trubky, tvarovky, vsazení odbočky na rozvodech vody z plastů D přes 20 do 25 mm</t>
  </si>
  <si>
    <t>-2143717524</t>
  </si>
  <si>
    <t>28654000R</t>
  </si>
  <si>
    <t>odbočka plastová (PPR) DN 20 mm - dodávka, doprava</t>
  </si>
  <si>
    <t>-2132078803</t>
  </si>
  <si>
    <t>722230112</t>
  </si>
  <si>
    <t>Armatury se dvěma závity ventily přímé s odvodňovacím ventilem G 3/4</t>
  </si>
  <si>
    <t>-741174858</t>
  </si>
  <si>
    <t>uzavírací ventil s odvodněním DN 20</t>
  </si>
  <si>
    <t>722290215</t>
  </si>
  <si>
    <t>Zkoušky, proplach a desinfekce vodovodního potrubí zkoušky těsnosti vodovodního potrubí hrdlového nebo přírubového do DN 100</t>
  </si>
  <si>
    <t>-325806459</t>
  </si>
  <si>
    <t>zkoušky těsnosti včetně prohlídky</t>
  </si>
  <si>
    <t>722290234</t>
  </si>
  <si>
    <t>Zkoušky, proplach a desinfekce vodovodního potrubí proplach a desinfekce vodovodního potrubí do DN 80</t>
  </si>
  <si>
    <t>-1544106106</t>
  </si>
  <si>
    <t>722190901</t>
  </si>
  <si>
    <t>Opravy ostatní uzavření nebo otevření vodovodního potrubí při opravách včetně vypuštění a napuštění</t>
  </si>
  <si>
    <t>1258322629</t>
  </si>
  <si>
    <t>uzavření před stav.úpravami</t>
  </si>
  <si>
    <t>otevření po dokončení úprav</t>
  </si>
  <si>
    <t>998722101</t>
  </si>
  <si>
    <t>Přesun hmot pro vnitřní vodovod stanovený z hmotnosti přesunovaného materiálu vodorovná dopravní vzdálenost do 50 m v objektech výšky do 6 m</t>
  </si>
  <si>
    <t>-579445659</t>
  </si>
  <si>
    <t>725</t>
  </si>
  <si>
    <t>Zdravotechnika - zařizovací předměty</t>
  </si>
  <si>
    <t>725211601</t>
  </si>
  <si>
    <t>Umyvadla keramická bez výtokových armatur se zápachovou uzávěrkou připevněná na stěnu šrouby bílá bez sloupu nebo krytu na sifon 500 mm</t>
  </si>
  <si>
    <t>-278565761</t>
  </si>
  <si>
    <t>725822612</t>
  </si>
  <si>
    <t>Baterie umyvadlové stojánkové pákové s výpustí</t>
  </si>
  <si>
    <t>-316711908</t>
  </si>
  <si>
    <t>725862103</t>
  </si>
  <si>
    <t>Zápachové uzávěrky zařizovacích předmětů pro dřezy DN 40/50</t>
  </si>
  <si>
    <t>-494774435</t>
  </si>
  <si>
    <t>725813111</t>
  </si>
  <si>
    <t>Ventily rohové G 1/2</t>
  </si>
  <si>
    <t>-1591305817</t>
  </si>
  <si>
    <t>pro baterii umyvadlovou</t>
  </si>
  <si>
    <t>pro baterii dřezovou</t>
  </si>
  <si>
    <t>722220111</t>
  </si>
  <si>
    <t>Armatury s jedním závitem nástěnky pro výtokový ventil G 1/2</t>
  </si>
  <si>
    <t>-706113045</t>
  </si>
  <si>
    <t>725980123</t>
  </si>
  <si>
    <t>Dvířka instalační 15/30</t>
  </si>
  <si>
    <t>-55153466</t>
  </si>
  <si>
    <t>998725101</t>
  </si>
  <si>
    <t>Přesun hmot pro zařizovací předměty stanovený z hmotnosti přesunovaného materiálu vodorovná dopravní vzdálenost do 50 m v objektech výšky do 6 m</t>
  </si>
  <si>
    <t>1883820581</t>
  </si>
  <si>
    <t>Cz - Vytápění</t>
  </si>
  <si>
    <t xml:space="preserve">    9 - Ostatní konstrukce a práce, bourání</t>
  </si>
  <si>
    <t xml:space="preserve">      99 - Přesun hmot a manipulace se sutí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</si>
  <si>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</si>
  <si>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</si>
  <si>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</si>
  <si>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Ostatní konstrukce a práce, bourání</t>
  </si>
  <si>
    <t>971 03</t>
  </si>
  <si>
    <t>Zednické výpomoce (začištění otvorů, drážky, ...)</t>
  </si>
  <si>
    <t>kpl</t>
  </si>
  <si>
    <t>-232633519</t>
  </si>
  <si>
    <t>Přesun hmot a manipulace se sutí</t>
  </si>
  <si>
    <t>-1845789034</t>
  </si>
  <si>
    <t>1066471455</t>
  </si>
  <si>
    <t>2,678*(17-1)</t>
  </si>
  <si>
    <t>-658864888</t>
  </si>
  <si>
    <t>733</t>
  </si>
  <si>
    <t>Ústřední vytápění - rozvodné potrubí</t>
  </si>
  <si>
    <t>733120815</t>
  </si>
  <si>
    <t>Demontáž potrubí z trubek ocelových hladkých D do 38</t>
  </si>
  <si>
    <t>-774449962</t>
  </si>
  <si>
    <t>733222202</t>
  </si>
  <si>
    <t>Potrubí z trubek měděných polotvrdých spojovaných tvrdým pájením D 15/1</t>
  </si>
  <si>
    <t>54721782</t>
  </si>
  <si>
    <t>733291101</t>
  </si>
  <si>
    <t>Zkoušky těsnosti potrubí z trubek měděných D do 35/1,5</t>
  </si>
  <si>
    <t>2024410170</t>
  </si>
  <si>
    <t>733291902</t>
  </si>
  <si>
    <t>Opravy rozvodů potrubí z trubek měděných propojení potrubí D 15/1</t>
  </si>
  <si>
    <t>1839677513</t>
  </si>
  <si>
    <t>14*2</t>
  </si>
  <si>
    <t>551284210R</t>
  </si>
  <si>
    <t>přechod  Cu 1/2 x 15</t>
  </si>
  <si>
    <t>-1324320345</t>
  </si>
  <si>
    <t>733890801</t>
  </si>
  <si>
    <t>Vnitrostaveništní přemístění vybouraných (demontovaných) hmot rozvodů potrubí vodorovně do 100 m v objektech výšky do 6 m</t>
  </si>
  <si>
    <t>1376248494</t>
  </si>
  <si>
    <t>998733101</t>
  </si>
  <si>
    <t>Přesun hmot pro rozvody potrubí stanovený z hmotnosti přesunovaného materiálu vodorovná dopravní vzdálenost do 50 m v objektech výšky do 6 m</t>
  </si>
  <si>
    <t>-1624525564</t>
  </si>
  <si>
    <t>734</t>
  </si>
  <si>
    <t>Ústřední vytápění - armatury</t>
  </si>
  <si>
    <t>73422168R</t>
  </si>
  <si>
    <t>Termostatická hlavice pro veřejné prostory,závit M30x1,5</t>
  </si>
  <si>
    <t>-1437312065</t>
  </si>
  <si>
    <t>734261406</t>
  </si>
  <si>
    <t>Armatura připojovací přímá G 1/2x18 PN 10 do 110°C radiátorů typu VK</t>
  </si>
  <si>
    <t>-587526423</t>
  </si>
  <si>
    <t>998734101</t>
  </si>
  <si>
    <t>Přesun hmot pro armatury stanovený z hmotnosti přesunovaného materiálu vodorovná dopravní vzdálenost do 50 m v objektech výšky do 6 m</t>
  </si>
  <si>
    <t>-625304528</t>
  </si>
  <si>
    <t>735</t>
  </si>
  <si>
    <t>Ústřední vytápění - otopná tělesa</t>
  </si>
  <si>
    <t>735000912</t>
  </si>
  <si>
    <t>Regulace otopného systému při opravách vyregulování dvojregulačních ventilů a kohoutů s termostatickým ovládáním</t>
  </si>
  <si>
    <t>-1449601419</t>
  </si>
  <si>
    <t>735111810</t>
  </si>
  <si>
    <t>Demontáž otopných těles litinových článkových</t>
  </si>
  <si>
    <t>813368948</t>
  </si>
  <si>
    <t>0,49*(13+21)/2*13</t>
  </si>
  <si>
    <t>735151821</t>
  </si>
  <si>
    <t>Demontáž otopných těles panelových dvouřadých stavební délky do 1500 mm</t>
  </si>
  <si>
    <t>1586425921</t>
  </si>
  <si>
    <t>735152578</t>
  </si>
  <si>
    <t>Otopné těleso panelové VK dvoudeskové 2 přídavné přestupní plochy výška/délka 600/1100mm výkon 1847W</t>
  </si>
  <si>
    <t>1297471538</t>
  </si>
  <si>
    <t>735152579</t>
  </si>
  <si>
    <t>Otopné těleso panelové VK dvoudeskové 2 přídavné přestupní plochy výška/délka 600/1200mm výkon 2015W</t>
  </si>
  <si>
    <t>399511706</t>
  </si>
  <si>
    <t>735152595</t>
  </si>
  <si>
    <t>Otopné těleso panelové VK dvoudeskové 2 přídavné přestupní plochy výška/délka 900/800mm výkon 1850 W</t>
  </si>
  <si>
    <t>-1998610170</t>
  </si>
  <si>
    <t>735 20</t>
  </si>
  <si>
    <t>Vypuštění a napuštění systému, uvedení do provozu</t>
  </si>
  <si>
    <t>1060340513</t>
  </si>
  <si>
    <t>735 21</t>
  </si>
  <si>
    <t>Tlakové , provozní a topné zkoušky, propláchnutí</t>
  </si>
  <si>
    <t>-1515190115</t>
  </si>
  <si>
    <t>735 22</t>
  </si>
  <si>
    <t>Zaregulování upravené otopné soustavy</t>
  </si>
  <si>
    <t>670653239</t>
  </si>
  <si>
    <t>735890801</t>
  </si>
  <si>
    <t>Vnitrostaveništní přemístění vybouraných (demontovaných) hmot otopných těles vodorovně do 100 m v objektech výšky do 6 m</t>
  </si>
  <si>
    <t>919698113</t>
  </si>
  <si>
    <t>998735101</t>
  </si>
  <si>
    <t>Přesun hmot pro otopná tělesa stanovený z hmotnosti přesunovaného materiálu vodorovná dopravní vzdálenost do 50 m v objektech výšky do 6 m</t>
  </si>
  <si>
    <t>1626785365</t>
  </si>
  <si>
    <t>EzmB - Elektočást - přenos</t>
  </si>
  <si>
    <t>E - ELEKTROČÁST</t>
  </si>
  <si>
    <t>E</t>
  </si>
  <si>
    <t>ELEKTROČÁST</t>
  </si>
  <si>
    <t>01</t>
  </si>
  <si>
    <t>Elektročást - přenos ze samostatného rozpočtu - viz příloha</t>
  </si>
  <si>
    <t>62159097</t>
  </si>
  <si>
    <t>FzmB - VRN + VON</t>
  </si>
  <si>
    <t>VRN - Vedlejší rozpočtové náklady</t>
  </si>
  <si>
    <t>VON - Vedlejší ostatní náklady</t>
  </si>
  <si>
    <t>VRN</t>
  </si>
  <si>
    <t>Vedlejší rozpočtové náklady</t>
  </si>
  <si>
    <t>VRN 01</t>
  </si>
  <si>
    <t>Zařízení staveniště</t>
  </si>
  <si>
    <t>173510506</t>
  </si>
  <si>
    <t>VRN 02</t>
  </si>
  <si>
    <t>Provozní vlivy</t>
  </si>
  <si>
    <t>1345398471</t>
  </si>
  <si>
    <t>VON</t>
  </si>
  <si>
    <t>Vedlejší ostatní náklady</t>
  </si>
  <si>
    <t>Kompletační činnost dodavatele</t>
  </si>
  <si>
    <t>-121222173</t>
  </si>
  <si>
    <t>02</t>
  </si>
  <si>
    <t>Vytyčení základních směrových a výškových bodů stavby</t>
  </si>
  <si>
    <t>-331344083</t>
  </si>
  <si>
    <t>03</t>
  </si>
  <si>
    <t>Výškové a polohové vytýčení všech inženýrských sítí na staveništi a jejich ověření u správců</t>
  </si>
  <si>
    <t>-1671289024</t>
  </si>
  <si>
    <t>04</t>
  </si>
  <si>
    <t>Zpracování dokumentace skutečného provádění stavby a geodetické zaměření realizované stavby vč.zpracování podkladů pro vklad novostavby do katastru nemovitostí</t>
  </si>
  <si>
    <t>908898569</t>
  </si>
  <si>
    <t>05</t>
  </si>
  <si>
    <t>Obstarání dokladů a stanovisek veřejnoprávních orgánů a institucí</t>
  </si>
  <si>
    <t>-278533950</t>
  </si>
  <si>
    <t>06</t>
  </si>
  <si>
    <t>Dodávka vybavení stavby dle příslušných ČSN se zaměřením na požární ochranu objektu a bezpečnost práce (hasící přístroje, výstražné tabulky)</t>
  </si>
  <si>
    <t>1604552569</t>
  </si>
  <si>
    <t>07</t>
  </si>
  <si>
    <t>Opatření k zajištění bezpečnosti účastníků realizace akce a veřejnosti (zejména zajištění staveniště, bezpečnostní tabulky,osvětlení výkopů)</t>
  </si>
  <si>
    <t>-1026293471</t>
  </si>
  <si>
    <t>08</t>
  </si>
  <si>
    <t>Úklid dokončené stavby a jejího okolí</t>
  </si>
  <si>
    <t>-907025367</t>
  </si>
  <si>
    <t>09</t>
  </si>
  <si>
    <t>Informační tabule s údaji o stavbě</t>
  </si>
  <si>
    <t>1222892167</t>
  </si>
  <si>
    <t>Zkoušky hutnění</t>
  </si>
  <si>
    <t>-230581929</t>
  </si>
  <si>
    <t>Čištění veřených komunikací</t>
  </si>
  <si>
    <t>-2140367072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</si>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</sst>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b/>
      <sz val="16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9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2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 x14ac:dyDescent="0.3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" customHeight="1" x14ac:dyDescent="0.3">
      <c r="AR2" s="380"/>
      <c r="AS2" s="380"/>
      <c r="AT2" s="380"/>
      <c r="AU2" s="380"/>
      <c r="AV2" s="380"/>
      <c r="AW2" s="380"/>
      <c r="AX2" s="380"/>
      <c r="AY2" s="380"/>
      <c r="AZ2" s="380"/>
      <c r="BA2" s="380"/>
      <c r="BB2" s="380"/>
      <c r="BC2" s="380"/>
      <c r="BD2" s="380"/>
      <c r="BE2" s="380"/>
      <c r="BS2" s="24" t="s">
        <v>8</v>
      </c>
      <c r="BT2" s="24" t="s">
        <v>9</v>
      </c>
    </row>
    <row r="3" spans="1:74" ht="6.9" customHeight="1" x14ac:dyDescent="0.3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" customHeight="1" x14ac:dyDescent="0.3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" customHeight="1" x14ac:dyDescent="0.3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45" t="s">
        <v>16</v>
      </c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  <c r="AL5" s="346"/>
      <c r="AM5" s="346"/>
      <c r="AN5" s="346"/>
      <c r="AO5" s="346"/>
      <c r="AP5" s="29"/>
      <c r="AQ5" s="31"/>
      <c r="BE5" s="343" t="s">
        <v>17</v>
      </c>
      <c r="BS5" s="24" t="s">
        <v>8</v>
      </c>
    </row>
    <row r="6" spans="1:74" ht="36.9" customHeight="1" x14ac:dyDescent="0.3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47" t="s">
        <v>19</v>
      </c>
      <c r="L6" s="346"/>
      <c r="M6" s="346"/>
      <c r="N6" s="346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6"/>
      <c r="Z6" s="346"/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6"/>
      <c r="AL6" s="346"/>
      <c r="AM6" s="346"/>
      <c r="AN6" s="346"/>
      <c r="AO6" s="346"/>
      <c r="AP6" s="29"/>
      <c r="AQ6" s="31"/>
      <c r="BE6" s="344"/>
      <c r="BS6" s="24" t="s">
        <v>8</v>
      </c>
    </row>
    <row r="7" spans="1:74" ht="14.4" customHeight="1" x14ac:dyDescent="0.3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23</v>
      </c>
      <c r="AO7" s="29"/>
      <c r="AP7" s="29"/>
      <c r="AQ7" s="31"/>
      <c r="BE7" s="344"/>
      <c r="BS7" s="24" t="s">
        <v>8</v>
      </c>
    </row>
    <row r="8" spans="1:74" ht="14.4" customHeight="1" x14ac:dyDescent="0.3">
      <c r="B8" s="28"/>
      <c r="C8" s="29"/>
      <c r="D8" s="37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26</v>
      </c>
      <c r="AL8" s="29"/>
      <c r="AM8" s="29"/>
      <c r="AN8" s="38" t="s">
        <v>27</v>
      </c>
      <c r="AO8" s="29"/>
      <c r="AP8" s="29"/>
      <c r="AQ8" s="31"/>
      <c r="BE8" s="344"/>
      <c r="BS8" s="24" t="s">
        <v>8</v>
      </c>
    </row>
    <row r="9" spans="1:74" ht="14.4" customHeight="1" x14ac:dyDescent="0.3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4"/>
      <c r="BS9" s="24" t="s">
        <v>8</v>
      </c>
    </row>
    <row r="10" spans="1:74" ht="14.4" customHeight="1" x14ac:dyDescent="0.3">
      <c r="B10" s="28"/>
      <c r="C10" s="29"/>
      <c r="D10" s="37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29</v>
      </c>
      <c r="AL10" s="29"/>
      <c r="AM10" s="29"/>
      <c r="AN10" s="35" t="s">
        <v>30</v>
      </c>
      <c r="AO10" s="29"/>
      <c r="AP10" s="29"/>
      <c r="AQ10" s="31"/>
      <c r="BE10" s="344"/>
      <c r="BS10" s="24" t="s">
        <v>8</v>
      </c>
    </row>
    <row r="11" spans="1:74" ht="18.45" customHeight="1" x14ac:dyDescent="0.3">
      <c r="B11" s="28"/>
      <c r="C11" s="29"/>
      <c r="D11" s="29"/>
      <c r="E11" s="35" t="s">
        <v>31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32</v>
      </c>
      <c r="AL11" s="29"/>
      <c r="AM11" s="29"/>
      <c r="AN11" s="35" t="s">
        <v>30</v>
      </c>
      <c r="AO11" s="29"/>
      <c r="AP11" s="29"/>
      <c r="AQ11" s="31"/>
      <c r="BE11" s="344"/>
      <c r="BS11" s="24" t="s">
        <v>8</v>
      </c>
    </row>
    <row r="12" spans="1:74" ht="6.9" customHeight="1" x14ac:dyDescent="0.3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4"/>
      <c r="BS12" s="24" t="s">
        <v>8</v>
      </c>
    </row>
    <row r="13" spans="1:74" ht="14.4" customHeight="1" x14ac:dyDescent="0.3">
      <c r="B13" s="28"/>
      <c r="C13" s="29"/>
      <c r="D13" s="37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29</v>
      </c>
      <c r="AL13" s="29"/>
      <c r="AM13" s="29"/>
      <c r="AN13" s="39" t="s">
        <v>34</v>
      </c>
      <c r="AO13" s="29"/>
      <c r="AP13" s="29"/>
      <c r="AQ13" s="31"/>
      <c r="BE13" s="344"/>
      <c r="BS13" s="24" t="s">
        <v>8</v>
      </c>
    </row>
    <row r="14" spans="1:74" ht="13.2" x14ac:dyDescent="0.3">
      <c r="B14" s="28"/>
      <c r="C14" s="29"/>
      <c r="D14" s="29"/>
      <c r="E14" s="348" t="s">
        <v>34</v>
      </c>
      <c r="F14" s="349"/>
      <c r="G14" s="349"/>
      <c r="H14" s="349"/>
      <c r="I14" s="349"/>
      <c r="J14" s="349"/>
      <c r="K14" s="349"/>
      <c r="L14" s="349"/>
      <c r="M14" s="349"/>
      <c r="N14" s="349"/>
      <c r="O14" s="349"/>
      <c r="P14" s="349"/>
      <c r="Q14" s="349"/>
      <c r="R14" s="349"/>
      <c r="S14" s="349"/>
      <c r="T14" s="349"/>
      <c r="U14" s="349"/>
      <c r="V14" s="349"/>
      <c r="W14" s="349"/>
      <c r="X14" s="349"/>
      <c r="Y14" s="349"/>
      <c r="Z14" s="349"/>
      <c r="AA14" s="349"/>
      <c r="AB14" s="349"/>
      <c r="AC14" s="349"/>
      <c r="AD14" s="349"/>
      <c r="AE14" s="349"/>
      <c r="AF14" s="349"/>
      <c r="AG14" s="349"/>
      <c r="AH14" s="349"/>
      <c r="AI14" s="349"/>
      <c r="AJ14" s="349"/>
      <c r="AK14" s="37" t="s">
        <v>32</v>
      </c>
      <c r="AL14" s="29"/>
      <c r="AM14" s="29"/>
      <c r="AN14" s="39" t="s">
        <v>34</v>
      </c>
      <c r="AO14" s="29"/>
      <c r="AP14" s="29"/>
      <c r="AQ14" s="31"/>
      <c r="BE14" s="344"/>
      <c r="BS14" s="24" t="s">
        <v>8</v>
      </c>
    </row>
    <row r="15" spans="1:74" ht="6.9" customHeight="1" x14ac:dyDescent="0.3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4"/>
      <c r="BS15" s="24" t="s">
        <v>6</v>
      </c>
    </row>
    <row r="16" spans="1:74" ht="14.4" customHeight="1" x14ac:dyDescent="0.3">
      <c r="B16" s="28"/>
      <c r="C16" s="29"/>
      <c r="D16" s="37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29</v>
      </c>
      <c r="AL16" s="29"/>
      <c r="AM16" s="29"/>
      <c r="AN16" s="35" t="s">
        <v>30</v>
      </c>
      <c r="AO16" s="29"/>
      <c r="AP16" s="29"/>
      <c r="AQ16" s="31"/>
      <c r="BE16" s="344"/>
      <c r="BS16" s="24" t="s">
        <v>6</v>
      </c>
    </row>
    <row r="17" spans="2:71" ht="18.45" customHeight="1" x14ac:dyDescent="0.3">
      <c r="B17" s="28"/>
      <c r="C17" s="29"/>
      <c r="D17" s="29"/>
      <c r="E17" s="35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32</v>
      </c>
      <c r="AL17" s="29"/>
      <c r="AM17" s="29"/>
      <c r="AN17" s="35" t="s">
        <v>30</v>
      </c>
      <c r="AO17" s="29"/>
      <c r="AP17" s="29"/>
      <c r="AQ17" s="31"/>
      <c r="BE17" s="344"/>
      <c r="BS17" s="24" t="s">
        <v>37</v>
      </c>
    </row>
    <row r="18" spans="2:71" ht="6.9" customHeight="1" x14ac:dyDescent="0.3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4"/>
      <c r="BS18" s="24" t="s">
        <v>8</v>
      </c>
    </row>
    <row r="19" spans="2:71" ht="14.4" customHeight="1" x14ac:dyDescent="0.3">
      <c r="B19" s="28"/>
      <c r="C19" s="29"/>
      <c r="D19" s="37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4"/>
      <c r="BS19" s="24" t="s">
        <v>8</v>
      </c>
    </row>
    <row r="20" spans="2:71" ht="57" customHeight="1" x14ac:dyDescent="0.3">
      <c r="B20" s="28"/>
      <c r="C20" s="29"/>
      <c r="D20" s="29"/>
      <c r="E20" s="350" t="s">
        <v>39</v>
      </c>
      <c r="F20" s="350"/>
      <c r="G20" s="350"/>
      <c r="H20" s="350"/>
      <c r="I20" s="350"/>
      <c r="J20" s="350"/>
      <c r="K20" s="350"/>
      <c r="L20" s="350"/>
      <c r="M20" s="350"/>
      <c r="N20" s="350"/>
      <c r="O20" s="350"/>
      <c r="P20" s="350"/>
      <c r="Q20" s="350"/>
      <c r="R20" s="350"/>
      <c r="S20" s="350"/>
      <c r="T20" s="350"/>
      <c r="U20" s="350"/>
      <c r="V20" s="350"/>
      <c r="W20" s="350"/>
      <c r="X20" s="350"/>
      <c r="Y20" s="350"/>
      <c r="Z20" s="350"/>
      <c r="AA20" s="350"/>
      <c r="AB20" s="350"/>
      <c r="AC20" s="350"/>
      <c r="AD20" s="350"/>
      <c r="AE20" s="350"/>
      <c r="AF20" s="350"/>
      <c r="AG20" s="350"/>
      <c r="AH20" s="350"/>
      <c r="AI20" s="350"/>
      <c r="AJ20" s="350"/>
      <c r="AK20" s="350"/>
      <c r="AL20" s="350"/>
      <c r="AM20" s="350"/>
      <c r="AN20" s="350"/>
      <c r="AO20" s="29"/>
      <c r="AP20" s="29"/>
      <c r="AQ20" s="31"/>
      <c r="BE20" s="344"/>
      <c r="BS20" s="24" t="s">
        <v>6</v>
      </c>
    </row>
    <row r="21" spans="2:71" ht="6.9" customHeight="1" x14ac:dyDescent="0.3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4"/>
    </row>
    <row r="22" spans="2:71" ht="6.9" customHeight="1" x14ac:dyDescent="0.3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44"/>
    </row>
    <row r="23" spans="2:71" s="1" customFormat="1" ht="25.95" customHeight="1" x14ac:dyDescent="0.3">
      <c r="B23" s="41"/>
      <c r="C23" s="42"/>
      <c r="D23" s="43" t="s">
        <v>40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1">
        <f>ROUND(AG51,2)</f>
        <v>0</v>
      </c>
      <c r="AL23" s="352"/>
      <c r="AM23" s="352"/>
      <c r="AN23" s="352"/>
      <c r="AO23" s="352"/>
      <c r="AP23" s="42"/>
      <c r="AQ23" s="45"/>
      <c r="BE23" s="344"/>
    </row>
    <row r="24" spans="2:71" s="1" customFormat="1" ht="6.9" customHeight="1" x14ac:dyDescent="0.3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44"/>
    </row>
    <row r="25" spans="2:71" s="1" customFormat="1" ht="12" x14ac:dyDescent="0.3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53" t="s">
        <v>41</v>
      </c>
      <c r="M25" s="353"/>
      <c r="N25" s="353"/>
      <c r="O25" s="353"/>
      <c r="P25" s="42"/>
      <c r="Q25" s="42"/>
      <c r="R25" s="42"/>
      <c r="S25" s="42"/>
      <c r="T25" s="42"/>
      <c r="U25" s="42"/>
      <c r="V25" s="42"/>
      <c r="W25" s="353" t="s">
        <v>42</v>
      </c>
      <c r="X25" s="353"/>
      <c r="Y25" s="353"/>
      <c r="Z25" s="353"/>
      <c r="AA25" s="353"/>
      <c r="AB25" s="353"/>
      <c r="AC25" s="353"/>
      <c r="AD25" s="353"/>
      <c r="AE25" s="353"/>
      <c r="AF25" s="42"/>
      <c r="AG25" s="42"/>
      <c r="AH25" s="42"/>
      <c r="AI25" s="42"/>
      <c r="AJ25" s="42"/>
      <c r="AK25" s="353" t="s">
        <v>43</v>
      </c>
      <c r="AL25" s="353"/>
      <c r="AM25" s="353"/>
      <c r="AN25" s="353"/>
      <c r="AO25" s="353"/>
      <c r="AP25" s="42"/>
      <c r="AQ25" s="45"/>
      <c r="BE25" s="344"/>
    </row>
    <row r="26" spans="2:71" s="2" customFormat="1" ht="14.4" customHeight="1" x14ac:dyDescent="0.3">
      <c r="B26" s="47"/>
      <c r="C26" s="48"/>
      <c r="D26" s="49" t="s">
        <v>44</v>
      </c>
      <c r="E26" s="48"/>
      <c r="F26" s="49" t="s">
        <v>45</v>
      </c>
      <c r="G26" s="48"/>
      <c r="H26" s="48"/>
      <c r="I26" s="48"/>
      <c r="J26" s="48"/>
      <c r="K26" s="48"/>
      <c r="L26" s="354">
        <v>0.21</v>
      </c>
      <c r="M26" s="355"/>
      <c r="N26" s="355"/>
      <c r="O26" s="355"/>
      <c r="P26" s="48"/>
      <c r="Q26" s="48"/>
      <c r="R26" s="48"/>
      <c r="S26" s="48"/>
      <c r="T26" s="48"/>
      <c r="U26" s="48"/>
      <c r="V26" s="48"/>
      <c r="W26" s="356">
        <f>ROUND(AZ51,2)</f>
        <v>0</v>
      </c>
      <c r="X26" s="355"/>
      <c r="Y26" s="355"/>
      <c r="Z26" s="355"/>
      <c r="AA26" s="355"/>
      <c r="AB26" s="355"/>
      <c r="AC26" s="355"/>
      <c r="AD26" s="355"/>
      <c r="AE26" s="355"/>
      <c r="AF26" s="48"/>
      <c r="AG26" s="48"/>
      <c r="AH26" s="48"/>
      <c r="AI26" s="48"/>
      <c r="AJ26" s="48"/>
      <c r="AK26" s="356">
        <f>ROUND(AV51,2)</f>
        <v>0</v>
      </c>
      <c r="AL26" s="355"/>
      <c r="AM26" s="355"/>
      <c r="AN26" s="355"/>
      <c r="AO26" s="355"/>
      <c r="AP26" s="48"/>
      <c r="AQ26" s="50"/>
      <c r="BE26" s="344"/>
    </row>
    <row r="27" spans="2:71" s="2" customFormat="1" ht="14.4" customHeight="1" x14ac:dyDescent="0.3">
      <c r="B27" s="47"/>
      <c r="C27" s="48"/>
      <c r="D27" s="48"/>
      <c r="E27" s="48"/>
      <c r="F27" s="49" t="s">
        <v>46</v>
      </c>
      <c r="G27" s="48"/>
      <c r="H27" s="48"/>
      <c r="I27" s="48"/>
      <c r="J27" s="48"/>
      <c r="K27" s="48"/>
      <c r="L27" s="354">
        <v>0.15</v>
      </c>
      <c r="M27" s="355"/>
      <c r="N27" s="355"/>
      <c r="O27" s="355"/>
      <c r="P27" s="48"/>
      <c r="Q27" s="48"/>
      <c r="R27" s="48"/>
      <c r="S27" s="48"/>
      <c r="T27" s="48"/>
      <c r="U27" s="48"/>
      <c r="V27" s="48"/>
      <c r="W27" s="356">
        <f>ROUND(BA51,2)</f>
        <v>0</v>
      </c>
      <c r="X27" s="355"/>
      <c r="Y27" s="355"/>
      <c r="Z27" s="355"/>
      <c r="AA27" s="355"/>
      <c r="AB27" s="355"/>
      <c r="AC27" s="355"/>
      <c r="AD27" s="355"/>
      <c r="AE27" s="355"/>
      <c r="AF27" s="48"/>
      <c r="AG27" s="48"/>
      <c r="AH27" s="48"/>
      <c r="AI27" s="48"/>
      <c r="AJ27" s="48"/>
      <c r="AK27" s="356">
        <f>ROUND(AW51,2)</f>
        <v>0</v>
      </c>
      <c r="AL27" s="355"/>
      <c r="AM27" s="355"/>
      <c r="AN27" s="355"/>
      <c r="AO27" s="355"/>
      <c r="AP27" s="48"/>
      <c r="AQ27" s="50"/>
      <c r="BE27" s="344"/>
    </row>
    <row r="28" spans="2:71" s="2" customFormat="1" ht="14.4" hidden="1" customHeight="1" x14ac:dyDescent="0.3">
      <c r="B28" s="47"/>
      <c r="C28" s="48"/>
      <c r="D28" s="48"/>
      <c r="E28" s="48"/>
      <c r="F28" s="49" t="s">
        <v>47</v>
      </c>
      <c r="G28" s="48"/>
      <c r="H28" s="48"/>
      <c r="I28" s="48"/>
      <c r="J28" s="48"/>
      <c r="K28" s="48"/>
      <c r="L28" s="354">
        <v>0.21</v>
      </c>
      <c r="M28" s="355"/>
      <c r="N28" s="355"/>
      <c r="O28" s="355"/>
      <c r="P28" s="48"/>
      <c r="Q28" s="48"/>
      <c r="R28" s="48"/>
      <c r="S28" s="48"/>
      <c r="T28" s="48"/>
      <c r="U28" s="48"/>
      <c r="V28" s="48"/>
      <c r="W28" s="356">
        <f>ROUND(BB51,2)</f>
        <v>0</v>
      </c>
      <c r="X28" s="355"/>
      <c r="Y28" s="355"/>
      <c r="Z28" s="355"/>
      <c r="AA28" s="355"/>
      <c r="AB28" s="355"/>
      <c r="AC28" s="355"/>
      <c r="AD28" s="355"/>
      <c r="AE28" s="355"/>
      <c r="AF28" s="48"/>
      <c r="AG28" s="48"/>
      <c r="AH28" s="48"/>
      <c r="AI28" s="48"/>
      <c r="AJ28" s="48"/>
      <c r="AK28" s="356">
        <v>0</v>
      </c>
      <c r="AL28" s="355"/>
      <c r="AM28" s="355"/>
      <c r="AN28" s="355"/>
      <c r="AO28" s="355"/>
      <c r="AP28" s="48"/>
      <c r="AQ28" s="50"/>
      <c r="BE28" s="344"/>
    </row>
    <row r="29" spans="2:71" s="2" customFormat="1" ht="14.4" hidden="1" customHeight="1" x14ac:dyDescent="0.3">
      <c r="B29" s="47"/>
      <c r="C29" s="48"/>
      <c r="D29" s="48"/>
      <c r="E29" s="48"/>
      <c r="F29" s="49" t="s">
        <v>48</v>
      </c>
      <c r="G29" s="48"/>
      <c r="H29" s="48"/>
      <c r="I29" s="48"/>
      <c r="J29" s="48"/>
      <c r="K29" s="48"/>
      <c r="L29" s="354">
        <v>0.15</v>
      </c>
      <c r="M29" s="355"/>
      <c r="N29" s="355"/>
      <c r="O29" s="355"/>
      <c r="P29" s="48"/>
      <c r="Q29" s="48"/>
      <c r="R29" s="48"/>
      <c r="S29" s="48"/>
      <c r="T29" s="48"/>
      <c r="U29" s="48"/>
      <c r="V29" s="48"/>
      <c r="W29" s="356">
        <f>ROUND(BC51,2)</f>
        <v>0</v>
      </c>
      <c r="X29" s="355"/>
      <c r="Y29" s="355"/>
      <c r="Z29" s="355"/>
      <c r="AA29" s="355"/>
      <c r="AB29" s="355"/>
      <c r="AC29" s="355"/>
      <c r="AD29" s="355"/>
      <c r="AE29" s="355"/>
      <c r="AF29" s="48"/>
      <c r="AG29" s="48"/>
      <c r="AH29" s="48"/>
      <c r="AI29" s="48"/>
      <c r="AJ29" s="48"/>
      <c r="AK29" s="356">
        <v>0</v>
      </c>
      <c r="AL29" s="355"/>
      <c r="AM29" s="355"/>
      <c r="AN29" s="355"/>
      <c r="AO29" s="355"/>
      <c r="AP29" s="48"/>
      <c r="AQ29" s="50"/>
      <c r="BE29" s="344"/>
    </row>
    <row r="30" spans="2:71" s="2" customFormat="1" ht="14.4" hidden="1" customHeight="1" x14ac:dyDescent="0.3">
      <c r="B30" s="47"/>
      <c r="C30" s="48"/>
      <c r="D30" s="48"/>
      <c r="E30" s="48"/>
      <c r="F30" s="49" t="s">
        <v>49</v>
      </c>
      <c r="G30" s="48"/>
      <c r="H30" s="48"/>
      <c r="I30" s="48"/>
      <c r="J30" s="48"/>
      <c r="K30" s="48"/>
      <c r="L30" s="354">
        <v>0</v>
      </c>
      <c r="M30" s="355"/>
      <c r="N30" s="355"/>
      <c r="O30" s="355"/>
      <c r="P30" s="48"/>
      <c r="Q30" s="48"/>
      <c r="R30" s="48"/>
      <c r="S30" s="48"/>
      <c r="T30" s="48"/>
      <c r="U30" s="48"/>
      <c r="V30" s="48"/>
      <c r="W30" s="356">
        <f>ROUND(BD51,2)</f>
        <v>0</v>
      </c>
      <c r="X30" s="355"/>
      <c r="Y30" s="355"/>
      <c r="Z30" s="355"/>
      <c r="AA30" s="355"/>
      <c r="AB30" s="355"/>
      <c r="AC30" s="355"/>
      <c r="AD30" s="355"/>
      <c r="AE30" s="355"/>
      <c r="AF30" s="48"/>
      <c r="AG30" s="48"/>
      <c r="AH30" s="48"/>
      <c r="AI30" s="48"/>
      <c r="AJ30" s="48"/>
      <c r="AK30" s="356">
        <v>0</v>
      </c>
      <c r="AL30" s="355"/>
      <c r="AM30" s="355"/>
      <c r="AN30" s="355"/>
      <c r="AO30" s="355"/>
      <c r="AP30" s="48"/>
      <c r="AQ30" s="50"/>
      <c r="BE30" s="344"/>
    </row>
    <row r="31" spans="2:71" s="1" customFormat="1" ht="6.9" customHeight="1" x14ac:dyDescent="0.3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44"/>
    </row>
    <row r="32" spans="2:71" s="1" customFormat="1" ht="25.95" customHeight="1" x14ac:dyDescent="0.3">
      <c r="B32" s="41"/>
      <c r="C32" s="51"/>
      <c r="D32" s="52" t="s">
        <v>50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51</v>
      </c>
      <c r="U32" s="53"/>
      <c r="V32" s="53"/>
      <c r="W32" s="53"/>
      <c r="X32" s="357" t="s">
        <v>52</v>
      </c>
      <c r="Y32" s="358"/>
      <c r="Z32" s="358"/>
      <c r="AA32" s="358"/>
      <c r="AB32" s="358"/>
      <c r="AC32" s="53"/>
      <c r="AD32" s="53"/>
      <c r="AE32" s="53"/>
      <c r="AF32" s="53"/>
      <c r="AG32" s="53"/>
      <c r="AH32" s="53"/>
      <c r="AI32" s="53"/>
      <c r="AJ32" s="53"/>
      <c r="AK32" s="359">
        <f>SUM(AK23:AK30)</f>
        <v>0</v>
      </c>
      <c r="AL32" s="358"/>
      <c r="AM32" s="358"/>
      <c r="AN32" s="358"/>
      <c r="AO32" s="360"/>
      <c r="AP32" s="51"/>
      <c r="AQ32" s="55"/>
      <c r="BE32" s="344"/>
    </row>
    <row r="33" spans="2:56" s="1" customFormat="1" ht="6.9" customHeight="1" x14ac:dyDescent="0.3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" customHeight="1" x14ac:dyDescent="0.3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" customHeight="1" x14ac:dyDescent="0.3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" customHeight="1" x14ac:dyDescent="0.3">
      <c r="B39" s="41"/>
      <c r="C39" s="62" t="s">
        <v>53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" customHeight="1" x14ac:dyDescent="0.3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" customHeight="1" x14ac:dyDescent="0.3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TV17-043zmC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" customHeight="1" x14ac:dyDescent="0.3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61" t="str">
        <f>K6</f>
        <v>Karlovy Vary, ZŠ Truhlářská, budova školní 9A - odborné učebny</v>
      </c>
      <c r="M42" s="362"/>
      <c r="N42" s="362"/>
      <c r="O42" s="362"/>
      <c r="P42" s="362"/>
      <c r="Q42" s="362"/>
      <c r="R42" s="362"/>
      <c r="S42" s="362"/>
      <c r="T42" s="362"/>
      <c r="U42" s="362"/>
      <c r="V42" s="362"/>
      <c r="W42" s="362"/>
      <c r="X42" s="362"/>
      <c r="Y42" s="362"/>
      <c r="Z42" s="362"/>
      <c r="AA42" s="362"/>
      <c r="AB42" s="362"/>
      <c r="AC42" s="362"/>
      <c r="AD42" s="362"/>
      <c r="AE42" s="362"/>
      <c r="AF42" s="362"/>
      <c r="AG42" s="362"/>
      <c r="AH42" s="362"/>
      <c r="AI42" s="362"/>
      <c r="AJ42" s="362"/>
      <c r="AK42" s="362"/>
      <c r="AL42" s="362"/>
      <c r="AM42" s="362"/>
      <c r="AN42" s="362"/>
      <c r="AO42" s="362"/>
      <c r="AP42" s="70"/>
      <c r="AQ42" s="70"/>
      <c r="AR42" s="71"/>
    </row>
    <row r="43" spans="2:56" s="1" customFormat="1" ht="6.9" customHeight="1" x14ac:dyDescent="0.3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3.2" x14ac:dyDescent="0.3">
      <c r="B44" s="41"/>
      <c r="C44" s="65" t="s">
        <v>24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Karlovy Vary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26</v>
      </c>
      <c r="AJ44" s="63"/>
      <c r="AK44" s="63"/>
      <c r="AL44" s="63"/>
      <c r="AM44" s="363" t="str">
        <f>IF(AN8= "","",AN8)</f>
        <v>20. 6. 2018</v>
      </c>
      <c r="AN44" s="363"/>
      <c r="AO44" s="63"/>
      <c r="AP44" s="63"/>
      <c r="AQ44" s="63"/>
      <c r="AR44" s="61"/>
    </row>
    <row r="45" spans="2:56" s="1" customFormat="1" ht="6.9" customHeight="1" x14ac:dyDescent="0.3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3.2" x14ac:dyDescent="0.3">
      <c r="B46" s="41"/>
      <c r="C46" s="65" t="s">
        <v>28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Statutární město Karlovy Vary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35</v>
      </c>
      <c r="AJ46" s="63"/>
      <c r="AK46" s="63"/>
      <c r="AL46" s="63"/>
      <c r="AM46" s="364" t="str">
        <f>IF(E17="","",E17)</f>
        <v>BPO spol. s r.o.,Lidická 1239,36317 OSTROV</v>
      </c>
      <c r="AN46" s="364"/>
      <c r="AO46" s="364"/>
      <c r="AP46" s="364"/>
      <c r="AQ46" s="63"/>
      <c r="AR46" s="61"/>
      <c r="AS46" s="365" t="s">
        <v>54</v>
      </c>
      <c r="AT46" s="366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3.2" x14ac:dyDescent="0.3">
      <c r="B47" s="41"/>
      <c r="C47" s="65" t="s">
        <v>33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67"/>
      <c r="AT47" s="368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8" customHeight="1" x14ac:dyDescent="0.3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69"/>
      <c r="AT48" s="370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 x14ac:dyDescent="0.3">
      <c r="B49" s="41"/>
      <c r="C49" s="371" t="s">
        <v>55</v>
      </c>
      <c r="D49" s="372"/>
      <c r="E49" s="372"/>
      <c r="F49" s="372"/>
      <c r="G49" s="372"/>
      <c r="H49" s="79"/>
      <c r="I49" s="373" t="s">
        <v>56</v>
      </c>
      <c r="J49" s="372"/>
      <c r="K49" s="372"/>
      <c r="L49" s="372"/>
      <c r="M49" s="372"/>
      <c r="N49" s="372"/>
      <c r="O49" s="372"/>
      <c r="P49" s="372"/>
      <c r="Q49" s="372"/>
      <c r="R49" s="372"/>
      <c r="S49" s="372"/>
      <c r="T49" s="372"/>
      <c r="U49" s="372"/>
      <c r="V49" s="372"/>
      <c r="W49" s="372"/>
      <c r="X49" s="372"/>
      <c r="Y49" s="372"/>
      <c r="Z49" s="372"/>
      <c r="AA49" s="372"/>
      <c r="AB49" s="372"/>
      <c r="AC49" s="372"/>
      <c r="AD49" s="372"/>
      <c r="AE49" s="372"/>
      <c r="AF49" s="372"/>
      <c r="AG49" s="374" t="s">
        <v>57</v>
      </c>
      <c r="AH49" s="372"/>
      <c r="AI49" s="372"/>
      <c r="AJ49" s="372"/>
      <c r="AK49" s="372"/>
      <c r="AL49" s="372"/>
      <c r="AM49" s="372"/>
      <c r="AN49" s="373" t="s">
        <v>58</v>
      </c>
      <c r="AO49" s="372"/>
      <c r="AP49" s="372"/>
      <c r="AQ49" s="80" t="s">
        <v>59</v>
      </c>
      <c r="AR49" s="61"/>
      <c r="AS49" s="81" t="s">
        <v>60</v>
      </c>
      <c r="AT49" s="82" t="s">
        <v>61</v>
      </c>
      <c r="AU49" s="82" t="s">
        <v>62</v>
      </c>
      <c r="AV49" s="82" t="s">
        <v>63</v>
      </c>
      <c r="AW49" s="82" t="s">
        <v>64</v>
      </c>
      <c r="AX49" s="82" t="s">
        <v>65</v>
      </c>
      <c r="AY49" s="82" t="s">
        <v>66</v>
      </c>
      <c r="AZ49" s="82" t="s">
        <v>67</v>
      </c>
      <c r="BA49" s="82" t="s">
        <v>68</v>
      </c>
      <c r="BB49" s="82" t="s">
        <v>69</v>
      </c>
      <c r="BC49" s="82" t="s">
        <v>70</v>
      </c>
      <c r="BD49" s="83" t="s">
        <v>71</v>
      </c>
    </row>
    <row r="50" spans="1:91" s="1" customFormat="1" ht="10.8" customHeight="1" x14ac:dyDescent="0.3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" customHeight="1" x14ac:dyDescent="0.3">
      <c r="B51" s="68"/>
      <c r="C51" s="87" t="s">
        <v>72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78">
        <f>ROUND(SUM(AG52:AG56),2)</f>
        <v>0</v>
      </c>
      <c r="AH51" s="378"/>
      <c r="AI51" s="378"/>
      <c r="AJ51" s="378"/>
      <c r="AK51" s="378"/>
      <c r="AL51" s="378"/>
      <c r="AM51" s="378"/>
      <c r="AN51" s="379">
        <f t="shared" ref="AN51:AN56" si="0">SUM(AG51,AT51)</f>
        <v>0</v>
      </c>
      <c r="AO51" s="379"/>
      <c r="AP51" s="379"/>
      <c r="AQ51" s="89" t="s">
        <v>30</v>
      </c>
      <c r="AR51" s="71"/>
      <c r="AS51" s="90">
        <f>ROUND(SUM(AS52:AS56),2)</f>
        <v>0</v>
      </c>
      <c r="AT51" s="91">
        <f t="shared" ref="AT51:AT56" si="1">ROUND(SUM(AV51:AW51),2)</f>
        <v>0</v>
      </c>
      <c r="AU51" s="92">
        <f>ROUND(SUM(AU52:AU56),5)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ROUND(SUM(AZ52:AZ56),2)</f>
        <v>0</v>
      </c>
      <c r="BA51" s="91">
        <f>ROUND(SUM(BA52:BA56),2)</f>
        <v>0</v>
      </c>
      <c r="BB51" s="91">
        <f>ROUND(SUM(BB52:BB56),2)</f>
        <v>0</v>
      </c>
      <c r="BC51" s="91">
        <f>ROUND(SUM(BC52:BC56),2)</f>
        <v>0</v>
      </c>
      <c r="BD51" s="93">
        <f>ROUND(SUM(BD52:BD56),2)</f>
        <v>0</v>
      </c>
      <c r="BS51" s="94" t="s">
        <v>73</v>
      </c>
      <c r="BT51" s="94" t="s">
        <v>74</v>
      </c>
      <c r="BU51" s="95" t="s">
        <v>75</v>
      </c>
      <c r="BV51" s="94" t="s">
        <v>76</v>
      </c>
      <c r="BW51" s="94" t="s">
        <v>7</v>
      </c>
      <c r="BX51" s="94" t="s">
        <v>77</v>
      </c>
      <c r="CL51" s="94" t="s">
        <v>21</v>
      </c>
    </row>
    <row r="52" spans="1:91" s="5" customFormat="1" ht="31.5" customHeight="1" x14ac:dyDescent="0.3">
      <c r="A52" s="96" t="s">
        <v>78</v>
      </c>
      <c r="B52" s="97"/>
      <c r="C52" s="98"/>
      <c r="D52" s="377" t="s">
        <v>79</v>
      </c>
      <c r="E52" s="377"/>
      <c r="F52" s="377"/>
      <c r="G52" s="377"/>
      <c r="H52" s="377"/>
      <c r="I52" s="99"/>
      <c r="J52" s="377" t="s">
        <v>80</v>
      </c>
      <c r="K52" s="377"/>
      <c r="L52" s="377"/>
      <c r="M52" s="377"/>
      <c r="N52" s="377"/>
      <c r="O52" s="377"/>
      <c r="P52" s="377"/>
      <c r="Q52" s="377"/>
      <c r="R52" s="377"/>
      <c r="S52" s="377"/>
      <c r="T52" s="377"/>
      <c r="U52" s="377"/>
      <c r="V52" s="377"/>
      <c r="W52" s="377"/>
      <c r="X52" s="377"/>
      <c r="Y52" s="377"/>
      <c r="Z52" s="377"/>
      <c r="AA52" s="377"/>
      <c r="AB52" s="377"/>
      <c r="AC52" s="377"/>
      <c r="AD52" s="377"/>
      <c r="AE52" s="377"/>
      <c r="AF52" s="377"/>
      <c r="AG52" s="375">
        <f>'AzmC - Architektonická a ...'!J27</f>
        <v>0</v>
      </c>
      <c r="AH52" s="376"/>
      <c r="AI52" s="376"/>
      <c r="AJ52" s="376"/>
      <c r="AK52" s="376"/>
      <c r="AL52" s="376"/>
      <c r="AM52" s="376"/>
      <c r="AN52" s="375">
        <f t="shared" si="0"/>
        <v>0</v>
      </c>
      <c r="AO52" s="376"/>
      <c r="AP52" s="376"/>
      <c r="AQ52" s="100" t="s">
        <v>81</v>
      </c>
      <c r="AR52" s="101"/>
      <c r="AS52" s="102">
        <v>0</v>
      </c>
      <c r="AT52" s="103">
        <f t="shared" si="1"/>
        <v>0</v>
      </c>
      <c r="AU52" s="104">
        <f>'AzmC - Architektonická a ...'!P109</f>
        <v>0</v>
      </c>
      <c r="AV52" s="103">
        <f>'AzmC - Architektonická a ...'!J30</f>
        <v>0</v>
      </c>
      <c r="AW52" s="103">
        <f>'AzmC - Architektonická a ...'!J31</f>
        <v>0</v>
      </c>
      <c r="AX52" s="103">
        <f>'AzmC - Architektonická a ...'!J32</f>
        <v>0</v>
      </c>
      <c r="AY52" s="103">
        <f>'AzmC - Architektonická a ...'!J33</f>
        <v>0</v>
      </c>
      <c r="AZ52" s="103">
        <f>'AzmC - Architektonická a ...'!F30</f>
        <v>0</v>
      </c>
      <c r="BA52" s="103">
        <f>'AzmC - Architektonická a ...'!F31</f>
        <v>0</v>
      </c>
      <c r="BB52" s="103">
        <f>'AzmC - Architektonická a ...'!F32</f>
        <v>0</v>
      </c>
      <c r="BC52" s="103">
        <f>'AzmC - Architektonická a ...'!F33</f>
        <v>0</v>
      </c>
      <c r="BD52" s="105">
        <f>'AzmC - Architektonická a ...'!F34</f>
        <v>0</v>
      </c>
      <c r="BT52" s="106" t="s">
        <v>82</v>
      </c>
      <c r="BV52" s="106" t="s">
        <v>76</v>
      </c>
      <c r="BW52" s="106" t="s">
        <v>83</v>
      </c>
      <c r="BX52" s="106" t="s">
        <v>7</v>
      </c>
      <c r="CL52" s="106" t="s">
        <v>21</v>
      </c>
      <c r="CM52" s="106" t="s">
        <v>84</v>
      </c>
    </row>
    <row r="53" spans="1:91" s="5" customFormat="1" ht="16.5" customHeight="1" x14ac:dyDescent="0.3">
      <c r="A53" s="96" t="s">
        <v>78</v>
      </c>
      <c r="B53" s="97"/>
      <c r="C53" s="98"/>
      <c r="D53" s="377" t="s">
        <v>85</v>
      </c>
      <c r="E53" s="377"/>
      <c r="F53" s="377"/>
      <c r="G53" s="377"/>
      <c r="H53" s="377"/>
      <c r="I53" s="99"/>
      <c r="J53" s="377" t="s">
        <v>86</v>
      </c>
      <c r="K53" s="377"/>
      <c r="L53" s="377"/>
      <c r="M53" s="377"/>
      <c r="N53" s="377"/>
      <c r="O53" s="377"/>
      <c r="P53" s="377"/>
      <c r="Q53" s="377"/>
      <c r="R53" s="377"/>
      <c r="S53" s="377"/>
      <c r="T53" s="377"/>
      <c r="U53" s="377"/>
      <c r="V53" s="377"/>
      <c r="W53" s="377"/>
      <c r="X53" s="377"/>
      <c r="Y53" s="377"/>
      <c r="Z53" s="377"/>
      <c r="AA53" s="377"/>
      <c r="AB53" s="377"/>
      <c r="AC53" s="377"/>
      <c r="AD53" s="377"/>
      <c r="AE53" s="377"/>
      <c r="AF53" s="377"/>
      <c r="AG53" s="375">
        <f>'BzmB - ZTI'!J27</f>
        <v>0</v>
      </c>
      <c r="AH53" s="376"/>
      <c r="AI53" s="376"/>
      <c r="AJ53" s="376"/>
      <c r="AK53" s="376"/>
      <c r="AL53" s="376"/>
      <c r="AM53" s="376"/>
      <c r="AN53" s="375">
        <f t="shared" si="0"/>
        <v>0</v>
      </c>
      <c r="AO53" s="376"/>
      <c r="AP53" s="376"/>
      <c r="AQ53" s="100" t="s">
        <v>81</v>
      </c>
      <c r="AR53" s="101"/>
      <c r="AS53" s="102">
        <v>0</v>
      </c>
      <c r="AT53" s="103">
        <f t="shared" si="1"/>
        <v>0</v>
      </c>
      <c r="AU53" s="104">
        <f>'BzmB - ZTI'!P90</f>
        <v>0</v>
      </c>
      <c r="AV53" s="103">
        <f>'BzmB - ZTI'!J30</f>
        <v>0</v>
      </c>
      <c r="AW53" s="103">
        <f>'BzmB - ZTI'!J31</f>
        <v>0</v>
      </c>
      <c r="AX53" s="103">
        <f>'BzmB - ZTI'!J32</f>
        <v>0</v>
      </c>
      <c r="AY53" s="103">
        <f>'BzmB - ZTI'!J33</f>
        <v>0</v>
      </c>
      <c r="AZ53" s="103">
        <f>'BzmB - ZTI'!F30</f>
        <v>0</v>
      </c>
      <c r="BA53" s="103">
        <f>'BzmB - ZTI'!F31</f>
        <v>0</v>
      </c>
      <c r="BB53" s="103">
        <f>'BzmB - ZTI'!F32</f>
        <v>0</v>
      </c>
      <c r="BC53" s="103">
        <f>'BzmB - ZTI'!F33</f>
        <v>0</v>
      </c>
      <c r="BD53" s="105">
        <f>'BzmB - ZTI'!F34</f>
        <v>0</v>
      </c>
      <c r="BT53" s="106" t="s">
        <v>82</v>
      </c>
      <c r="BV53" s="106" t="s">
        <v>76</v>
      </c>
      <c r="BW53" s="106" t="s">
        <v>87</v>
      </c>
      <c r="BX53" s="106" t="s">
        <v>7</v>
      </c>
      <c r="CL53" s="106" t="s">
        <v>21</v>
      </c>
      <c r="CM53" s="106" t="s">
        <v>84</v>
      </c>
    </row>
    <row r="54" spans="1:91" s="5" customFormat="1" ht="16.5" customHeight="1" x14ac:dyDescent="0.3">
      <c r="A54" s="96" t="s">
        <v>78</v>
      </c>
      <c r="B54" s="97"/>
      <c r="C54" s="98"/>
      <c r="D54" s="377" t="s">
        <v>88</v>
      </c>
      <c r="E54" s="377"/>
      <c r="F54" s="377"/>
      <c r="G54" s="377"/>
      <c r="H54" s="377"/>
      <c r="I54" s="99"/>
      <c r="J54" s="377" t="s">
        <v>89</v>
      </c>
      <c r="K54" s="377"/>
      <c r="L54" s="377"/>
      <c r="M54" s="377"/>
      <c r="N54" s="377"/>
      <c r="O54" s="377"/>
      <c r="P54" s="377"/>
      <c r="Q54" s="377"/>
      <c r="R54" s="377"/>
      <c r="S54" s="377"/>
      <c r="T54" s="377"/>
      <c r="U54" s="377"/>
      <c r="V54" s="377"/>
      <c r="W54" s="377"/>
      <c r="X54" s="377"/>
      <c r="Y54" s="377"/>
      <c r="Z54" s="377"/>
      <c r="AA54" s="377"/>
      <c r="AB54" s="377"/>
      <c r="AC54" s="377"/>
      <c r="AD54" s="377"/>
      <c r="AE54" s="377"/>
      <c r="AF54" s="377"/>
      <c r="AG54" s="375">
        <f>'Cz - Vytápění'!J27</f>
        <v>0</v>
      </c>
      <c r="AH54" s="376"/>
      <c r="AI54" s="376"/>
      <c r="AJ54" s="376"/>
      <c r="AK54" s="376"/>
      <c r="AL54" s="376"/>
      <c r="AM54" s="376"/>
      <c r="AN54" s="375">
        <f t="shared" si="0"/>
        <v>0</v>
      </c>
      <c r="AO54" s="376"/>
      <c r="AP54" s="376"/>
      <c r="AQ54" s="100" t="s">
        <v>81</v>
      </c>
      <c r="AR54" s="101"/>
      <c r="AS54" s="102">
        <v>0</v>
      </c>
      <c r="AT54" s="103">
        <f t="shared" si="1"/>
        <v>0</v>
      </c>
      <c r="AU54" s="104">
        <f>'Cz - Vytápění'!P83</f>
        <v>0</v>
      </c>
      <c r="AV54" s="103">
        <f>'Cz - Vytápění'!J30</f>
        <v>0</v>
      </c>
      <c r="AW54" s="103">
        <f>'Cz - Vytápění'!J31</f>
        <v>0</v>
      </c>
      <c r="AX54" s="103">
        <f>'Cz - Vytápění'!J32</f>
        <v>0</v>
      </c>
      <c r="AY54" s="103">
        <f>'Cz - Vytápění'!J33</f>
        <v>0</v>
      </c>
      <c r="AZ54" s="103">
        <f>'Cz - Vytápění'!F30</f>
        <v>0</v>
      </c>
      <c r="BA54" s="103">
        <f>'Cz - Vytápění'!F31</f>
        <v>0</v>
      </c>
      <c r="BB54" s="103">
        <f>'Cz - Vytápění'!F32</f>
        <v>0</v>
      </c>
      <c r="BC54" s="103">
        <f>'Cz - Vytápění'!F33</f>
        <v>0</v>
      </c>
      <c r="BD54" s="105">
        <f>'Cz - Vytápění'!F34</f>
        <v>0</v>
      </c>
      <c r="BT54" s="106" t="s">
        <v>82</v>
      </c>
      <c r="BV54" s="106" t="s">
        <v>76</v>
      </c>
      <c r="BW54" s="106" t="s">
        <v>90</v>
      </c>
      <c r="BX54" s="106" t="s">
        <v>7</v>
      </c>
      <c r="CL54" s="106" t="s">
        <v>21</v>
      </c>
      <c r="CM54" s="106" t="s">
        <v>84</v>
      </c>
    </row>
    <row r="55" spans="1:91" s="5" customFormat="1" ht="16.5" customHeight="1" x14ac:dyDescent="0.3">
      <c r="A55" s="96" t="s">
        <v>78</v>
      </c>
      <c r="B55" s="97"/>
      <c r="C55" s="98"/>
      <c r="D55" s="377" t="s">
        <v>91</v>
      </c>
      <c r="E55" s="377"/>
      <c r="F55" s="377"/>
      <c r="G55" s="377"/>
      <c r="H55" s="377"/>
      <c r="I55" s="99"/>
      <c r="J55" s="377" t="s">
        <v>92</v>
      </c>
      <c r="K55" s="377"/>
      <c r="L55" s="377"/>
      <c r="M55" s="377"/>
      <c r="N55" s="377"/>
      <c r="O55" s="377"/>
      <c r="P55" s="377"/>
      <c r="Q55" s="377"/>
      <c r="R55" s="377"/>
      <c r="S55" s="377"/>
      <c r="T55" s="377"/>
      <c r="U55" s="377"/>
      <c r="V55" s="377"/>
      <c r="W55" s="377"/>
      <c r="X55" s="377"/>
      <c r="Y55" s="377"/>
      <c r="Z55" s="377"/>
      <c r="AA55" s="377"/>
      <c r="AB55" s="377"/>
      <c r="AC55" s="377"/>
      <c r="AD55" s="377"/>
      <c r="AE55" s="377"/>
      <c r="AF55" s="377"/>
      <c r="AG55" s="375">
        <f>'EzmB - Elektočást - přenos'!J27</f>
        <v>0</v>
      </c>
      <c r="AH55" s="376"/>
      <c r="AI55" s="376"/>
      <c r="AJ55" s="376"/>
      <c r="AK55" s="376"/>
      <c r="AL55" s="376"/>
      <c r="AM55" s="376"/>
      <c r="AN55" s="375">
        <f t="shared" si="0"/>
        <v>0</v>
      </c>
      <c r="AO55" s="376"/>
      <c r="AP55" s="376"/>
      <c r="AQ55" s="100" t="s">
        <v>81</v>
      </c>
      <c r="AR55" s="101"/>
      <c r="AS55" s="102">
        <v>0</v>
      </c>
      <c r="AT55" s="103">
        <f t="shared" si="1"/>
        <v>0</v>
      </c>
      <c r="AU55" s="104">
        <f>'EzmB - Elektočást - přenos'!P77</f>
        <v>0</v>
      </c>
      <c r="AV55" s="103">
        <f>'EzmB - Elektočást - přenos'!J30</f>
        <v>0</v>
      </c>
      <c r="AW55" s="103">
        <f>'EzmB - Elektočást - přenos'!J31</f>
        <v>0</v>
      </c>
      <c r="AX55" s="103">
        <f>'EzmB - Elektočást - přenos'!J32</f>
        <v>0</v>
      </c>
      <c r="AY55" s="103">
        <f>'EzmB - Elektočást - přenos'!J33</f>
        <v>0</v>
      </c>
      <c r="AZ55" s="103">
        <f>'EzmB - Elektočást - přenos'!F30</f>
        <v>0</v>
      </c>
      <c r="BA55" s="103">
        <f>'EzmB - Elektočást - přenos'!F31</f>
        <v>0</v>
      </c>
      <c r="BB55" s="103">
        <f>'EzmB - Elektočást - přenos'!F32</f>
        <v>0</v>
      </c>
      <c r="BC55" s="103">
        <f>'EzmB - Elektočást - přenos'!F33</f>
        <v>0</v>
      </c>
      <c r="BD55" s="105">
        <f>'EzmB - Elektočást - přenos'!F34</f>
        <v>0</v>
      </c>
      <c r="BT55" s="106" t="s">
        <v>82</v>
      </c>
      <c r="BV55" s="106" t="s">
        <v>76</v>
      </c>
      <c r="BW55" s="106" t="s">
        <v>93</v>
      </c>
      <c r="BX55" s="106" t="s">
        <v>7</v>
      </c>
      <c r="CL55" s="106" t="s">
        <v>21</v>
      </c>
      <c r="CM55" s="106" t="s">
        <v>84</v>
      </c>
    </row>
    <row r="56" spans="1:91" s="5" customFormat="1" ht="16.5" customHeight="1" x14ac:dyDescent="0.3">
      <c r="A56" s="96" t="s">
        <v>78</v>
      </c>
      <c r="B56" s="97"/>
      <c r="C56" s="98"/>
      <c r="D56" s="377" t="s">
        <v>94</v>
      </c>
      <c r="E56" s="377"/>
      <c r="F56" s="377"/>
      <c r="G56" s="377"/>
      <c r="H56" s="377"/>
      <c r="I56" s="99"/>
      <c r="J56" s="377" t="s">
        <v>95</v>
      </c>
      <c r="K56" s="377"/>
      <c r="L56" s="377"/>
      <c r="M56" s="377"/>
      <c r="N56" s="377"/>
      <c r="O56" s="377"/>
      <c r="P56" s="377"/>
      <c r="Q56" s="377"/>
      <c r="R56" s="377"/>
      <c r="S56" s="377"/>
      <c r="T56" s="377"/>
      <c r="U56" s="377"/>
      <c r="V56" s="377"/>
      <c r="W56" s="377"/>
      <c r="X56" s="377"/>
      <c r="Y56" s="377"/>
      <c r="Z56" s="377"/>
      <c r="AA56" s="377"/>
      <c r="AB56" s="377"/>
      <c r="AC56" s="377"/>
      <c r="AD56" s="377"/>
      <c r="AE56" s="377"/>
      <c r="AF56" s="377"/>
      <c r="AG56" s="375">
        <f>'FzmB - VRN + VON'!J27</f>
        <v>0</v>
      </c>
      <c r="AH56" s="376"/>
      <c r="AI56" s="376"/>
      <c r="AJ56" s="376"/>
      <c r="AK56" s="376"/>
      <c r="AL56" s="376"/>
      <c r="AM56" s="376"/>
      <c r="AN56" s="375">
        <f t="shared" si="0"/>
        <v>0</v>
      </c>
      <c r="AO56" s="376"/>
      <c r="AP56" s="376"/>
      <c r="AQ56" s="100" t="s">
        <v>81</v>
      </c>
      <c r="AR56" s="101"/>
      <c r="AS56" s="107">
        <v>0</v>
      </c>
      <c r="AT56" s="108">
        <f t="shared" si="1"/>
        <v>0</v>
      </c>
      <c r="AU56" s="109">
        <f>'FzmB - VRN + VON'!P78</f>
        <v>0</v>
      </c>
      <c r="AV56" s="108">
        <f>'FzmB - VRN + VON'!J30</f>
        <v>0</v>
      </c>
      <c r="AW56" s="108">
        <f>'FzmB - VRN + VON'!J31</f>
        <v>0</v>
      </c>
      <c r="AX56" s="108">
        <f>'FzmB - VRN + VON'!J32</f>
        <v>0</v>
      </c>
      <c r="AY56" s="108">
        <f>'FzmB - VRN + VON'!J33</f>
        <v>0</v>
      </c>
      <c r="AZ56" s="108">
        <f>'FzmB - VRN + VON'!F30</f>
        <v>0</v>
      </c>
      <c r="BA56" s="108">
        <f>'FzmB - VRN + VON'!F31</f>
        <v>0</v>
      </c>
      <c r="BB56" s="108">
        <f>'FzmB - VRN + VON'!F32</f>
        <v>0</v>
      </c>
      <c r="BC56" s="108">
        <f>'FzmB - VRN + VON'!F33</f>
        <v>0</v>
      </c>
      <c r="BD56" s="110">
        <f>'FzmB - VRN + VON'!F34</f>
        <v>0</v>
      </c>
      <c r="BT56" s="106" t="s">
        <v>82</v>
      </c>
      <c r="BV56" s="106" t="s">
        <v>76</v>
      </c>
      <c r="BW56" s="106" t="s">
        <v>96</v>
      </c>
      <c r="BX56" s="106" t="s">
        <v>7</v>
      </c>
      <c r="CL56" s="106" t="s">
        <v>21</v>
      </c>
      <c r="CM56" s="106" t="s">
        <v>84</v>
      </c>
    </row>
    <row r="57" spans="1:91" s="1" customFormat="1" ht="30" customHeight="1" x14ac:dyDescent="0.3">
      <c r="B57" s="41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1"/>
    </row>
    <row r="58" spans="1:91" s="1" customFormat="1" ht="6.9" customHeight="1" x14ac:dyDescent="0.3"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61"/>
    </row>
  </sheetData>
  <sheetProtection algorithmName="SHA-512" hashValue="agD5z/YOLRfIUVTD5/v2rpi+pLtfZTdYV92/Va/Esuow9Yk5HoYrBZ6bVaBsiOqv+VyuKHUjzN/Cj9fweJUQDQ==" saltValue="SdrE9gZ+wPZa/UaRpAYPyaLH/9aJufFYwe+LCzGz429tBEcKpntt96ezK8eLIgJsTUfiJydSIC9Z8KdiyIYkQA==" spinCount="100000" sheet="1" objects="1" scenarios="1" formatColumns="0" formatRows="0"/>
  <mergeCells count="57">
    <mergeCell ref="AR2:BE2"/>
    <mergeCell ref="AN56:AP56"/>
    <mergeCell ref="AG56:AM56"/>
    <mergeCell ref="D56:H56"/>
    <mergeCell ref="J56:AF56"/>
    <mergeCell ref="AG51:AM51"/>
    <mergeCell ref="AN51:AP51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AzmC - Architektonická a ...'!C2" display="/"/>
    <hyperlink ref="A53" location="'BzmB - ZTI'!C2" display="/"/>
    <hyperlink ref="A54" location="'Cz - Vytápění'!C2" display="/"/>
    <hyperlink ref="A55" location="'EzmB - Elektočást - přenos'!C2" display="/"/>
    <hyperlink ref="A56" location="'FzmB - VRN + VON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54"/>
  <sheetViews>
    <sheetView showGridLines="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 x14ac:dyDescent="0.3">
      <c r="A1" s="21"/>
      <c r="B1" s="112"/>
      <c r="C1" s="112"/>
      <c r="D1" s="113" t="s">
        <v>1</v>
      </c>
      <c r="E1" s="112"/>
      <c r="F1" s="114" t="s">
        <v>97</v>
      </c>
      <c r="G1" s="389" t="s">
        <v>98</v>
      </c>
      <c r="H1" s="389"/>
      <c r="I1" s="115"/>
      <c r="J1" s="114" t="s">
        <v>99</v>
      </c>
      <c r="K1" s="113" t="s">
        <v>100</v>
      </c>
      <c r="L1" s="114" t="s">
        <v>101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 x14ac:dyDescent="0.3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4" t="s">
        <v>83</v>
      </c>
    </row>
    <row r="3" spans="1:70" ht="6.9" customHeight="1" x14ac:dyDescent="0.3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" customHeight="1" x14ac:dyDescent="0.3">
      <c r="B4" s="28"/>
      <c r="C4" s="29"/>
      <c r="D4" s="30" t="s">
        <v>102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" customHeight="1" x14ac:dyDescent="0.3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3.2" x14ac:dyDescent="0.3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 x14ac:dyDescent="0.3">
      <c r="B7" s="28"/>
      <c r="C7" s="29"/>
      <c r="D7" s="29"/>
      <c r="E7" s="381" t="str">
        <f>'Rekapitulace stavby'!K6</f>
        <v>Karlovy Vary, ZŠ Truhlářská, budova školní 9A - odborné učebny</v>
      </c>
      <c r="F7" s="382"/>
      <c r="G7" s="382"/>
      <c r="H7" s="382"/>
      <c r="I7" s="117"/>
      <c r="J7" s="29"/>
      <c r="K7" s="31"/>
    </row>
    <row r="8" spans="1:70" s="1" customFormat="1" ht="13.2" x14ac:dyDescent="0.3">
      <c r="B8" s="41"/>
      <c r="C8" s="42"/>
      <c r="D8" s="37" t="s">
        <v>103</v>
      </c>
      <c r="E8" s="42"/>
      <c r="F8" s="42"/>
      <c r="G8" s="42"/>
      <c r="H8" s="42"/>
      <c r="I8" s="118"/>
      <c r="J8" s="42"/>
      <c r="K8" s="45"/>
    </row>
    <row r="9" spans="1:70" s="1" customFormat="1" ht="36.9" customHeight="1" x14ac:dyDescent="0.3">
      <c r="B9" s="41"/>
      <c r="C9" s="42"/>
      <c r="D9" s="42"/>
      <c r="E9" s="383" t="s">
        <v>104</v>
      </c>
      <c r="F9" s="384"/>
      <c r="G9" s="384"/>
      <c r="H9" s="384"/>
      <c r="I9" s="118"/>
      <c r="J9" s="42"/>
      <c r="K9" s="45"/>
    </row>
    <row r="10" spans="1:70" s="1" customFormat="1" ht="12" x14ac:dyDescent="0.3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 x14ac:dyDescent="0.3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23</v>
      </c>
      <c r="K11" s="45"/>
    </row>
    <row r="12" spans="1:70" s="1" customFormat="1" ht="14.4" customHeight="1" x14ac:dyDescent="0.3">
      <c r="B12" s="41"/>
      <c r="C12" s="42"/>
      <c r="D12" s="37" t="s">
        <v>24</v>
      </c>
      <c r="E12" s="42"/>
      <c r="F12" s="35" t="s">
        <v>25</v>
      </c>
      <c r="G12" s="42"/>
      <c r="H12" s="42"/>
      <c r="I12" s="119" t="s">
        <v>26</v>
      </c>
      <c r="J12" s="120" t="str">
        <f>'Rekapitulace stavby'!AN8</f>
        <v>20. 6. 2018</v>
      </c>
      <c r="K12" s="45"/>
    </row>
    <row r="13" spans="1:70" s="1" customFormat="1" ht="10.8" customHeight="1" x14ac:dyDescent="0.3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 x14ac:dyDescent="0.3">
      <c r="B14" s="41"/>
      <c r="C14" s="42"/>
      <c r="D14" s="37" t="s">
        <v>28</v>
      </c>
      <c r="E14" s="42"/>
      <c r="F14" s="42"/>
      <c r="G14" s="42"/>
      <c r="H14" s="42"/>
      <c r="I14" s="119" t="s">
        <v>29</v>
      </c>
      <c r="J14" s="35" t="s">
        <v>30</v>
      </c>
      <c r="K14" s="45"/>
    </row>
    <row r="15" spans="1:70" s="1" customFormat="1" ht="18" customHeight="1" x14ac:dyDescent="0.3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30</v>
      </c>
      <c r="K15" s="45"/>
    </row>
    <row r="16" spans="1:70" s="1" customFormat="1" ht="6.9" customHeight="1" x14ac:dyDescent="0.3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 x14ac:dyDescent="0.3">
      <c r="B17" s="41"/>
      <c r="C17" s="42"/>
      <c r="D17" s="37" t="s">
        <v>33</v>
      </c>
      <c r="E17" s="42"/>
      <c r="F17" s="42"/>
      <c r="G17" s="42"/>
      <c r="H17" s="42"/>
      <c r="I17" s="119" t="s">
        <v>29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 x14ac:dyDescent="0.3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 x14ac:dyDescent="0.3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 x14ac:dyDescent="0.3">
      <c r="B20" s="41"/>
      <c r="C20" s="42"/>
      <c r="D20" s="37" t="s">
        <v>35</v>
      </c>
      <c r="E20" s="42"/>
      <c r="F20" s="42"/>
      <c r="G20" s="42"/>
      <c r="H20" s="42"/>
      <c r="I20" s="119" t="s">
        <v>29</v>
      </c>
      <c r="J20" s="35" t="s">
        <v>30</v>
      </c>
      <c r="K20" s="45"/>
    </row>
    <row r="21" spans="2:11" s="1" customFormat="1" ht="18" customHeight="1" x14ac:dyDescent="0.3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30</v>
      </c>
      <c r="K21" s="45"/>
    </row>
    <row r="22" spans="2:11" s="1" customFormat="1" ht="6.9" customHeight="1" x14ac:dyDescent="0.3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 x14ac:dyDescent="0.3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 x14ac:dyDescent="0.3">
      <c r="B24" s="121"/>
      <c r="C24" s="122"/>
      <c r="D24" s="122"/>
      <c r="E24" s="350" t="s">
        <v>30</v>
      </c>
      <c r="F24" s="350"/>
      <c r="G24" s="350"/>
      <c r="H24" s="350"/>
      <c r="I24" s="123"/>
      <c r="J24" s="122"/>
      <c r="K24" s="124"/>
    </row>
    <row r="25" spans="2:11" s="1" customFormat="1" ht="6.9" customHeight="1" x14ac:dyDescent="0.3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" customHeight="1" x14ac:dyDescent="0.3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 x14ac:dyDescent="0.3">
      <c r="B27" s="41"/>
      <c r="C27" s="42"/>
      <c r="D27" s="127" t="s">
        <v>40</v>
      </c>
      <c r="E27" s="42"/>
      <c r="F27" s="42"/>
      <c r="G27" s="42"/>
      <c r="H27" s="42"/>
      <c r="I27" s="118"/>
      <c r="J27" s="128">
        <f>ROUND(J109,2)</f>
        <v>0</v>
      </c>
      <c r="K27" s="45"/>
    </row>
    <row r="28" spans="2:11" s="1" customFormat="1" ht="6.9" customHeight="1" x14ac:dyDescent="0.3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 x14ac:dyDescent="0.3">
      <c r="B29" s="41"/>
      <c r="C29" s="42"/>
      <c r="D29" s="42"/>
      <c r="E29" s="42"/>
      <c r="F29" s="46" t="s">
        <v>42</v>
      </c>
      <c r="G29" s="42"/>
      <c r="H29" s="42"/>
      <c r="I29" s="129" t="s">
        <v>41</v>
      </c>
      <c r="J29" s="46" t="s">
        <v>43</v>
      </c>
      <c r="K29" s="45"/>
    </row>
    <row r="30" spans="2:11" s="1" customFormat="1" ht="14.4" customHeight="1" x14ac:dyDescent="0.3">
      <c r="B30" s="41"/>
      <c r="C30" s="42"/>
      <c r="D30" s="49" t="s">
        <v>44</v>
      </c>
      <c r="E30" s="49" t="s">
        <v>45</v>
      </c>
      <c r="F30" s="130">
        <f>ROUND(SUM(BE109:BE1553), 2)</f>
        <v>0</v>
      </c>
      <c r="G30" s="42"/>
      <c r="H30" s="42"/>
      <c r="I30" s="131">
        <v>0.21</v>
      </c>
      <c r="J30" s="130">
        <f>ROUND(ROUND((SUM(BE109:BE1553)), 2)*I30, 2)</f>
        <v>0</v>
      </c>
      <c r="K30" s="45"/>
    </row>
    <row r="31" spans="2:11" s="1" customFormat="1" ht="14.4" customHeight="1" x14ac:dyDescent="0.3">
      <c r="B31" s="41"/>
      <c r="C31" s="42"/>
      <c r="D31" s="42"/>
      <c r="E31" s="49" t="s">
        <v>46</v>
      </c>
      <c r="F31" s="130">
        <f>ROUND(SUM(BF109:BF1553), 2)</f>
        <v>0</v>
      </c>
      <c r="G31" s="42"/>
      <c r="H31" s="42"/>
      <c r="I31" s="131">
        <v>0.15</v>
      </c>
      <c r="J31" s="130">
        <f>ROUND(ROUND((SUM(BF109:BF1553)), 2)*I31, 2)</f>
        <v>0</v>
      </c>
      <c r="K31" s="45"/>
    </row>
    <row r="32" spans="2:11" s="1" customFormat="1" ht="14.4" hidden="1" customHeight="1" x14ac:dyDescent="0.3">
      <c r="B32" s="41"/>
      <c r="C32" s="42"/>
      <c r="D32" s="42"/>
      <c r="E32" s="49" t="s">
        <v>47</v>
      </c>
      <c r="F32" s="130">
        <f>ROUND(SUM(BG109:BG1553),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 x14ac:dyDescent="0.3">
      <c r="B33" s="41"/>
      <c r="C33" s="42"/>
      <c r="D33" s="42"/>
      <c r="E33" s="49" t="s">
        <v>48</v>
      </c>
      <c r="F33" s="130">
        <f>ROUND(SUM(BH109:BH1553),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" hidden="1" customHeight="1" x14ac:dyDescent="0.3">
      <c r="B34" s="41"/>
      <c r="C34" s="42"/>
      <c r="D34" s="42"/>
      <c r="E34" s="49" t="s">
        <v>49</v>
      </c>
      <c r="F34" s="130">
        <f>ROUND(SUM(BI109:BI1553),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" customHeight="1" x14ac:dyDescent="0.3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 x14ac:dyDescent="0.3">
      <c r="B36" s="41"/>
      <c r="C36" s="132"/>
      <c r="D36" s="133" t="s">
        <v>50</v>
      </c>
      <c r="E36" s="79"/>
      <c r="F36" s="79"/>
      <c r="G36" s="134" t="s">
        <v>51</v>
      </c>
      <c r="H36" s="135" t="s">
        <v>52</v>
      </c>
      <c r="I36" s="136"/>
      <c r="J36" s="137">
        <f>SUM(J27:J34)</f>
        <v>0</v>
      </c>
      <c r="K36" s="138"/>
    </row>
    <row r="37" spans="2:11" s="1" customFormat="1" ht="14.4" customHeight="1" x14ac:dyDescent="0.3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" customHeight="1" x14ac:dyDescent="0.3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" customHeight="1" x14ac:dyDescent="0.3">
      <c r="B42" s="41"/>
      <c r="C42" s="30" t="s">
        <v>105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" customHeight="1" x14ac:dyDescent="0.3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 x14ac:dyDescent="0.3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 x14ac:dyDescent="0.3">
      <c r="B45" s="41"/>
      <c r="C45" s="42"/>
      <c r="D45" s="42"/>
      <c r="E45" s="381" t="str">
        <f>E7</f>
        <v>Karlovy Vary, ZŠ Truhlářská, budova školní 9A - odborné učebny</v>
      </c>
      <c r="F45" s="382"/>
      <c r="G45" s="382"/>
      <c r="H45" s="382"/>
      <c r="I45" s="118"/>
      <c r="J45" s="42"/>
      <c r="K45" s="45"/>
    </row>
    <row r="46" spans="2:11" s="1" customFormat="1" ht="14.4" customHeight="1" x14ac:dyDescent="0.3">
      <c r="B46" s="41"/>
      <c r="C46" s="37" t="s">
        <v>103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 x14ac:dyDescent="0.3">
      <c r="B47" s="41"/>
      <c r="C47" s="42"/>
      <c r="D47" s="42"/>
      <c r="E47" s="383" t="str">
        <f>E9</f>
        <v>AzmC - Architektonická a stavebně konstrukční část</v>
      </c>
      <c r="F47" s="384"/>
      <c r="G47" s="384"/>
      <c r="H47" s="384"/>
      <c r="I47" s="118"/>
      <c r="J47" s="42"/>
      <c r="K47" s="45"/>
    </row>
    <row r="48" spans="2:11" s="1" customFormat="1" ht="6.9" customHeight="1" x14ac:dyDescent="0.3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 x14ac:dyDescent="0.3">
      <c r="B49" s="41"/>
      <c r="C49" s="37" t="s">
        <v>24</v>
      </c>
      <c r="D49" s="42"/>
      <c r="E49" s="42"/>
      <c r="F49" s="35" t="str">
        <f>F12</f>
        <v>Karlovy Vary</v>
      </c>
      <c r="G49" s="42"/>
      <c r="H49" s="42"/>
      <c r="I49" s="119" t="s">
        <v>26</v>
      </c>
      <c r="J49" s="120" t="str">
        <f>IF(J12="","",J12)</f>
        <v>20. 6. 2018</v>
      </c>
      <c r="K49" s="45"/>
    </row>
    <row r="50" spans="2:47" s="1" customFormat="1" ht="6.9" customHeight="1" x14ac:dyDescent="0.3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3.2" x14ac:dyDescent="0.3">
      <c r="B51" s="41"/>
      <c r="C51" s="37" t="s">
        <v>28</v>
      </c>
      <c r="D51" s="42"/>
      <c r="E51" s="42"/>
      <c r="F51" s="35" t="str">
        <f>E15</f>
        <v>Statutární město Karlovy Vary</v>
      </c>
      <c r="G51" s="42"/>
      <c r="H51" s="42"/>
      <c r="I51" s="119" t="s">
        <v>35</v>
      </c>
      <c r="J51" s="350" t="str">
        <f>E21</f>
        <v>BPO spol. s r.o.,Lidická 1239,36317 OSTROV</v>
      </c>
      <c r="K51" s="45"/>
    </row>
    <row r="52" spans="2:47" s="1" customFormat="1" ht="14.4" customHeight="1" x14ac:dyDescent="0.3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385"/>
      <c r="K52" s="45"/>
    </row>
    <row r="53" spans="2:47" s="1" customFormat="1" ht="10.35" customHeight="1" x14ac:dyDescent="0.3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 x14ac:dyDescent="0.3">
      <c r="B54" s="41"/>
      <c r="C54" s="144" t="s">
        <v>106</v>
      </c>
      <c r="D54" s="132"/>
      <c r="E54" s="132"/>
      <c r="F54" s="132"/>
      <c r="G54" s="132"/>
      <c r="H54" s="132"/>
      <c r="I54" s="145"/>
      <c r="J54" s="146" t="s">
        <v>107</v>
      </c>
      <c r="K54" s="147"/>
    </row>
    <row r="55" spans="2:47" s="1" customFormat="1" ht="10.35" customHeight="1" x14ac:dyDescent="0.3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 x14ac:dyDescent="0.3">
      <c r="B56" s="41"/>
      <c r="C56" s="148" t="s">
        <v>108</v>
      </c>
      <c r="D56" s="42"/>
      <c r="E56" s="42"/>
      <c r="F56" s="42"/>
      <c r="G56" s="42"/>
      <c r="H56" s="42"/>
      <c r="I56" s="118"/>
      <c r="J56" s="128">
        <f>J109</f>
        <v>0</v>
      </c>
      <c r="K56" s="45"/>
      <c r="AU56" s="24" t="s">
        <v>109</v>
      </c>
    </row>
    <row r="57" spans="2:47" s="7" customFormat="1" ht="24.9" customHeight="1" x14ac:dyDescent="0.3">
      <c r="B57" s="149"/>
      <c r="C57" s="150"/>
      <c r="D57" s="151" t="s">
        <v>110</v>
      </c>
      <c r="E57" s="152"/>
      <c r="F57" s="152"/>
      <c r="G57" s="152"/>
      <c r="H57" s="152"/>
      <c r="I57" s="153"/>
      <c r="J57" s="154">
        <f>J110</f>
        <v>0</v>
      </c>
      <c r="K57" s="155"/>
    </row>
    <row r="58" spans="2:47" s="8" customFormat="1" ht="19.95" customHeight="1" x14ac:dyDescent="0.3">
      <c r="B58" s="156"/>
      <c r="C58" s="157"/>
      <c r="D58" s="158" t="s">
        <v>111</v>
      </c>
      <c r="E58" s="159"/>
      <c r="F58" s="159"/>
      <c r="G58" s="159"/>
      <c r="H58" s="159"/>
      <c r="I58" s="160"/>
      <c r="J58" s="161">
        <f>J111</f>
        <v>0</v>
      </c>
      <c r="K58" s="162"/>
    </row>
    <row r="59" spans="2:47" s="8" customFormat="1" ht="19.95" customHeight="1" x14ac:dyDescent="0.3">
      <c r="B59" s="156"/>
      <c r="C59" s="157"/>
      <c r="D59" s="158" t="s">
        <v>112</v>
      </c>
      <c r="E59" s="159"/>
      <c r="F59" s="159"/>
      <c r="G59" s="159"/>
      <c r="H59" s="159"/>
      <c r="I59" s="160"/>
      <c r="J59" s="161">
        <f>J145</f>
        <v>0</v>
      </c>
      <c r="K59" s="162"/>
    </row>
    <row r="60" spans="2:47" s="8" customFormat="1" ht="19.95" customHeight="1" x14ac:dyDescent="0.3">
      <c r="B60" s="156"/>
      <c r="C60" s="157"/>
      <c r="D60" s="158" t="s">
        <v>113</v>
      </c>
      <c r="E60" s="159"/>
      <c r="F60" s="159"/>
      <c r="G60" s="159"/>
      <c r="H60" s="159"/>
      <c r="I60" s="160"/>
      <c r="J60" s="161">
        <f>J172</f>
        <v>0</v>
      </c>
      <c r="K60" s="162"/>
    </row>
    <row r="61" spans="2:47" s="8" customFormat="1" ht="19.95" customHeight="1" x14ac:dyDescent="0.3">
      <c r="B61" s="156"/>
      <c r="C61" s="157"/>
      <c r="D61" s="158" t="s">
        <v>114</v>
      </c>
      <c r="E61" s="159"/>
      <c r="F61" s="159"/>
      <c r="G61" s="159"/>
      <c r="H61" s="159"/>
      <c r="I61" s="160"/>
      <c r="J61" s="161">
        <f>J234</f>
        <v>0</v>
      </c>
      <c r="K61" s="162"/>
    </row>
    <row r="62" spans="2:47" s="8" customFormat="1" ht="19.95" customHeight="1" x14ac:dyDescent="0.3">
      <c r="B62" s="156"/>
      <c r="C62" s="157"/>
      <c r="D62" s="158" t="s">
        <v>115</v>
      </c>
      <c r="E62" s="159"/>
      <c r="F62" s="159"/>
      <c r="G62" s="159"/>
      <c r="H62" s="159"/>
      <c r="I62" s="160"/>
      <c r="J62" s="161">
        <f>J282</f>
        <v>0</v>
      </c>
      <c r="K62" s="162"/>
    </row>
    <row r="63" spans="2:47" s="8" customFormat="1" ht="19.95" customHeight="1" x14ac:dyDescent="0.3">
      <c r="B63" s="156"/>
      <c r="C63" s="157"/>
      <c r="D63" s="158" t="s">
        <v>116</v>
      </c>
      <c r="E63" s="159"/>
      <c r="F63" s="159"/>
      <c r="G63" s="159"/>
      <c r="H63" s="159"/>
      <c r="I63" s="160"/>
      <c r="J63" s="161">
        <f>J310</f>
        <v>0</v>
      </c>
      <c r="K63" s="162"/>
    </row>
    <row r="64" spans="2:47" s="8" customFormat="1" ht="19.95" customHeight="1" x14ac:dyDescent="0.3">
      <c r="B64" s="156"/>
      <c r="C64" s="157"/>
      <c r="D64" s="158" t="s">
        <v>117</v>
      </c>
      <c r="E64" s="159"/>
      <c r="F64" s="159"/>
      <c r="G64" s="159"/>
      <c r="H64" s="159"/>
      <c r="I64" s="160"/>
      <c r="J64" s="161">
        <f>J444</f>
        <v>0</v>
      </c>
      <c r="K64" s="162"/>
    </row>
    <row r="65" spans="2:11" s="8" customFormat="1" ht="19.95" customHeight="1" x14ac:dyDescent="0.3">
      <c r="B65" s="156"/>
      <c r="C65" s="157"/>
      <c r="D65" s="158" t="s">
        <v>118</v>
      </c>
      <c r="E65" s="159"/>
      <c r="F65" s="159"/>
      <c r="G65" s="159"/>
      <c r="H65" s="159"/>
      <c r="I65" s="160"/>
      <c r="J65" s="161">
        <f>J591</f>
        <v>0</v>
      </c>
      <c r="K65" s="162"/>
    </row>
    <row r="66" spans="2:11" s="8" customFormat="1" ht="19.95" customHeight="1" x14ac:dyDescent="0.3">
      <c r="B66" s="156"/>
      <c r="C66" s="157"/>
      <c r="D66" s="158" t="s">
        <v>119</v>
      </c>
      <c r="E66" s="159"/>
      <c r="F66" s="159"/>
      <c r="G66" s="159"/>
      <c r="H66" s="159"/>
      <c r="I66" s="160"/>
      <c r="J66" s="161">
        <f>J626</f>
        <v>0</v>
      </c>
      <c r="K66" s="162"/>
    </row>
    <row r="67" spans="2:11" s="8" customFormat="1" ht="19.95" customHeight="1" x14ac:dyDescent="0.3">
      <c r="B67" s="156"/>
      <c r="C67" s="157"/>
      <c r="D67" s="158" t="s">
        <v>120</v>
      </c>
      <c r="E67" s="159"/>
      <c r="F67" s="159"/>
      <c r="G67" s="159"/>
      <c r="H67" s="159"/>
      <c r="I67" s="160"/>
      <c r="J67" s="161">
        <f>J644</f>
        <v>0</v>
      </c>
      <c r="K67" s="162"/>
    </row>
    <row r="68" spans="2:11" s="8" customFormat="1" ht="19.95" customHeight="1" x14ac:dyDescent="0.3">
      <c r="B68" s="156"/>
      <c r="C68" s="157"/>
      <c r="D68" s="158" t="s">
        <v>121</v>
      </c>
      <c r="E68" s="159"/>
      <c r="F68" s="159"/>
      <c r="G68" s="159"/>
      <c r="H68" s="159"/>
      <c r="I68" s="160"/>
      <c r="J68" s="161">
        <f>J669</f>
        <v>0</v>
      </c>
      <c r="K68" s="162"/>
    </row>
    <row r="69" spans="2:11" s="8" customFormat="1" ht="19.95" customHeight="1" x14ac:dyDescent="0.3">
      <c r="B69" s="156"/>
      <c r="C69" s="157"/>
      <c r="D69" s="158" t="s">
        <v>122</v>
      </c>
      <c r="E69" s="159"/>
      <c r="F69" s="159"/>
      <c r="G69" s="159"/>
      <c r="H69" s="159"/>
      <c r="I69" s="160"/>
      <c r="J69" s="161">
        <f>J695</f>
        <v>0</v>
      </c>
      <c r="K69" s="162"/>
    </row>
    <row r="70" spans="2:11" s="8" customFormat="1" ht="19.95" customHeight="1" x14ac:dyDescent="0.3">
      <c r="B70" s="156"/>
      <c r="C70" s="157"/>
      <c r="D70" s="158" t="s">
        <v>123</v>
      </c>
      <c r="E70" s="159"/>
      <c r="F70" s="159"/>
      <c r="G70" s="159"/>
      <c r="H70" s="159"/>
      <c r="I70" s="160"/>
      <c r="J70" s="161">
        <f>J922</f>
        <v>0</v>
      </c>
      <c r="K70" s="162"/>
    </row>
    <row r="71" spans="2:11" s="8" customFormat="1" ht="19.95" customHeight="1" x14ac:dyDescent="0.3">
      <c r="B71" s="156"/>
      <c r="C71" s="157"/>
      <c r="D71" s="158" t="s">
        <v>124</v>
      </c>
      <c r="E71" s="159"/>
      <c r="F71" s="159"/>
      <c r="G71" s="159"/>
      <c r="H71" s="159"/>
      <c r="I71" s="160"/>
      <c r="J71" s="161">
        <f>J931</f>
        <v>0</v>
      </c>
      <c r="K71" s="162"/>
    </row>
    <row r="72" spans="2:11" s="7" customFormat="1" ht="24.9" customHeight="1" x14ac:dyDescent="0.3">
      <c r="B72" s="149"/>
      <c r="C72" s="150"/>
      <c r="D72" s="151" t="s">
        <v>125</v>
      </c>
      <c r="E72" s="152"/>
      <c r="F72" s="152"/>
      <c r="G72" s="152"/>
      <c r="H72" s="152"/>
      <c r="I72" s="153"/>
      <c r="J72" s="154">
        <f>J936</f>
        <v>0</v>
      </c>
      <c r="K72" s="155"/>
    </row>
    <row r="73" spans="2:11" s="8" customFormat="1" ht="19.95" customHeight="1" x14ac:dyDescent="0.3">
      <c r="B73" s="156"/>
      <c r="C73" s="157"/>
      <c r="D73" s="158" t="s">
        <v>126</v>
      </c>
      <c r="E73" s="159"/>
      <c r="F73" s="159"/>
      <c r="G73" s="159"/>
      <c r="H73" s="159"/>
      <c r="I73" s="160"/>
      <c r="J73" s="161">
        <f>J937</f>
        <v>0</v>
      </c>
      <c r="K73" s="162"/>
    </row>
    <row r="74" spans="2:11" s="8" customFormat="1" ht="19.95" customHeight="1" x14ac:dyDescent="0.3">
      <c r="B74" s="156"/>
      <c r="C74" s="157"/>
      <c r="D74" s="158" t="s">
        <v>127</v>
      </c>
      <c r="E74" s="159"/>
      <c r="F74" s="159"/>
      <c r="G74" s="159"/>
      <c r="H74" s="159"/>
      <c r="I74" s="160"/>
      <c r="J74" s="161">
        <f>J994</f>
        <v>0</v>
      </c>
      <c r="K74" s="162"/>
    </row>
    <row r="75" spans="2:11" s="8" customFormat="1" ht="19.95" customHeight="1" x14ac:dyDescent="0.3">
      <c r="B75" s="156"/>
      <c r="C75" s="157"/>
      <c r="D75" s="158" t="s">
        <v>128</v>
      </c>
      <c r="E75" s="159"/>
      <c r="F75" s="159"/>
      <c r="G75" s="159"/>
      <c r="H75" s="159"/>
      <c r="I75" s="160"/>
      <c r="J75" s="161">
        <f>J1039</f>
        <v>0</v>
      </c>
      <c r="K75" s="162"/>
    </row>
    <row r="76" spans="2:11" s="8" customFormat="1" ht="19.95" customHeight="1" x14ac:dyDescent="0.3">
      <c r="B76" s="156"/>
      <c r="C76" s="157"/>
      <c r="D76" s="158" t="s">
        <v>129</v>
      </c>
      <c r="E76" s="159"/>
      <c r="F76" s="159"/>
      <c r="G76" s="159"/>
      <c r="H76" s="159"/>
      <c r="I76" s="160"/>
      <c r="J76" s="161">
        <f>J1101</f>
        <v>0</v>
      </c>
      <c r="K76" s="162"/>
    </row>
    <row r="77" spans="2:11" s="8" customFormat="1" ht="19.95" customHeight="1" x14ac:dyDescent="0.3">
      <c r="B77" s="156"/>
      <c r="C77" s="157"/>
      <c r="D77" s="158" t="s">
        <v>130</v>
      </c>
      <c r="E77" s="159"/>
      <c r="F77" s="159"/>
      <c r="G77" s="159"/>
      <c r="H77" s="159"/>
      <c r="I77" s="160"/>
      <c r="J77" s="161">
        <f>J1104</f>
        <v>0</v>
      </c>
      <c r="K77" s="162"/>
    </row>
    <row r="78" spans="2:11" s="8" customFormat="1" ht="19.95" customHeight="1" x14ac:dyDescent="0.3">
      <c r="B78" s="156"/>
      <c r="C78" s="157"/>
      <c r="D78" s="158" t="s">
        <v>131</v>
      </c>
      <c r="E78" s="159"/>
      <c r="F78" s="159"/>
      <c r="G78" s="159"/>
      <c r="H78" s="159"/>
      <c r="I78" s="160"/>
      <c r="J78" s="161">
        <f>J1144</f>
        <v>0</v>
      </c>
      <c r="K78" s="162"/>
    </row>
    <row r="79" spans="2:11" s="8" customFormat="1" ht="19.95" customHeight="1" x14ac:dyDescent="0.3">
      <c r="B79" s="156"/>
      <c r="C79" s="157"/>
      <c r="D79" s="158" t="s">
        <v>132</v>
      </c>
      <c r="E79" s="159"/>
      <c r="F79" s="159"/>
      <c r="G79" s="159"/>
      <c r="H79" s="159"/>
      <c r="I79" s="160"/>
      <c r="J79" s="161">
        <f>J1209</f>
        <v>0</v>
      </c>
      <c r="K79" s="162"/>
    </row>
    <row r="80" spans="2:11" s="8" customFormat="1" ht="19.95" customHeight="1" x14ac:dyDescent="0.3">
      <c r="B80" s="156"/>
      <c r="C80" s="157"/>
      <c r="D80" s="158" t="s">
        <v>133</v>
      </c>
      <c r="E80" s="159"/>
      <c r="F80" s="159"/>
      <c r="G80" s="159"/>
      <c r="H80" s="159"/>
      <c r="I80" s="160"/>
      <c r="J80" s="161">
        <f>J1261</f>
        <v>0</v>
      </c>
      <c r="K80" s="162"/>
    </row>
    <row r="81" spans="2:12" s="8" customFormat="1" ht="19.95" customHeight="1" x14ac:dyDescent="0.3">
      <c r="B81" s="156"/>
      <c r="C81" s="157"/>
      <c r="D81" s="158" t="s">
        <v>134</v>
      </c>
      <c r="E81" s="159"/>
      <c r="F81" s="159"/>
      <c r="G81" s="159"/>
      <c r="H81" s="159"/>
      <c r="I81" s="160"/>
      <c r="J81" s="161">
        <f>J1339</f>
        <v>0</v>
      </c>
      <c r="K81" s="162"/>
    </row>
    <row r="82" spans="2:12" s="8" customFormat="1" ht="19.95" customHeight="1" x14ac:dyDescent="0.3">
      <c r="B82" s="156"/>
      <c r="C82" s="157"/>
      <c r="D82" s="158" t="s">
        <v>135</v>
      </c>
      <c r="E82" s="159"/>
      <c r="F82" s="159"/>
      <c r="G82" s="159"/>
      <c r="H82" s="159"/>
      <c r="I82" s="160"/>
      <c r="J82" s="161">
        <f>J1353</f>
        <v>0</v>
      </c>
      <c r="K82" s="162"/>
    </row>
    <row r="83" spans="2:12" s="8" customFormat="1" ht="19.95" customHeight="1" x14ac:dyDescent="0.3">
      <c r="B83" s="156"/>
      <c r="C83" s="157"/>
      <c r="D83" s="158" t="s">
        <v>136</v>
      </c>
      <c r="E83" s="159"/>
      <c r="F83" s="159"/>
      <c r="G83" s="159"/>
      <c r="H83" s="159"/>
      <c r="I83" s="160"/>
      <c r="J83" s="161">
        <f>J1380</f>
        <v>0</v>
      </c>
      <c r="K83" s="162"/>
    </row>
    <row r="84" spans="2:12" s="8" customFormat="1" ht="19.95" customHeight="1" x14ac:dyDescent="0.3">
      <c r="B84" s="156"/>
      <c r="C84" s="157"/>
      <c r="D84" s="158" t="s">
        <v>137</v>
      </c>
      <c r="E84" s="159"/>
      <c r="F84" s="159"/>
      <c r="G84" s="159"/>
      <c r="H84" s="159"/>
      <c r="I84" s="160"/>
      <c r="J84" s="161">
        <f>J1422</f>
        <v>0</v>
      </c>
      <c r="K84" s="162"/>
    </row>
    <row r="85" spans="2:12" s="8" customFormat="1" ht="19.95" customHeight="1" x14ac:dyDescent="0.3">
      <c r="B85" s="156"/>
      <c r="C85" s="157"/>
      <c r="D85" s="158" t="s">
        <v>138</v>
      </c>
      <c r="E85" s="159"/>
      <c r="F85" s="159"/>
      <c r="G85" s="159"/>
      <c r="H85" s="159"/>
      <c r="I85" s="160"/>
      <c r="J85" s="161">
        <f>J1438</f>
        <v>0</v>
      </c>
      <c r="K85" s="162"/>
    </row>
    <row r="86" spans="2:12" s="8" customFormat="1" ht="19.95" customHeight="1" x14ac:dyDescent="0.3">
      <c r="B86" s="156"/>
      <c r="C86" s="157"/>
      <c r="D86" s="158" t="s">
        <v>139</v>
      </c>
      <c r="E86" s="159"/>
      <c r="F86" s="159"/>
      <c r="G86" s="159"/>
      <c r="H86" s="159"/>
      <c r="I86" s="160"/>
      <c r="J86" s="161">
        <f>J1459</f>
        <v>0</v>
      </c>
      <c r="K86" s="162"/>
    </row>
    <row r="87" spans="2:12" s="8" customFormat="1" ht="19.95" customHeight="1" x14ac:dyDescent="0.3">
      <c r="B87" s="156"/>
      <c r="C87" s="157"/>
      <c r="D87" s="158" t="s">
        <v>140</v>
      </c>
      <c r="E87" s="159"/>
      <c r="F87" s="159"/>
      <c r="G87" s="159"/>
      <c r="H87" s="159"/>
      <c r="I87" s="160"/>
      <c r="J87" s="161">
        <f>J1524</f>
        <v>0</v>
      </c>
      <c r="K87" s="162"/>
    </row>
    <row r="88" spans="2:12" s="7" customFormat="1" ht="24.9" customHeight="1" x14ac:dyDescent="0.3">
      <c r="B88" s="149"/>
      <c r="C88" s="150"/>
      <c r="D88" s="151" t="s">
        <v>141</v>
      </c>
      <c r="E88" s="152"/>
      <c r="F88" s="152"/>
      <c r="G88" s="152"/>
      <c r="H88" s="152"/>
      <c r="I88" s="153"/>
      <c r="J88" s="154">
        <f>J1541</f>
        <v>0</v>
      </c>
      <c r="K88" s="155"/>
    </row>
    <row r="89" spans="2:12" s="7" customFormat="1" ht="24.9" customHeight="1" x14ac:dyDescent="0.3">
      <c r="B89" s="149"/>
      <c r="C89" s="150"/>
      <c r="D89" s="151" t="s">
        <v>142</v>
      </c>
      <c r="E89" s="152"/>
      <c r="F89" s="152"/>
      <c r="G89" s="152"/>
      <c r="H89" s="152"/>
      <c r="I89" s="153"/>
      <c r="J89" s="154">
        <f>J1544</f>
        <v>0</v>
      </c>
      <c r="K89" s="155"/>
    </row>
    <row r="90" spans="2:12" s="1" customFormat="1" ht="21.75" customHeight="1" x14ac:dyDescent="0.3">
      <c r="B90" s="41"/>
      <c r="C90" s="42"/>
      <c r="D90" s="42"/>
      <c r="E90" s="42"/>
      <c r="F90" s="42"/>
      <c r="G90" s="42"/>
      <c r="H90" s="42"/>
      <c r="I90" s="118"/>
      <c r="J90" s="42"/>
      <c r="K90" s="45"/>
    </row>
    <row r="91" spans="2:12" s="1" customFormat="1" ht="6.9" customHeight="1" x14ac:dyDescent="0.3">
      <c r="B91" s="56"/>
      <c r="C91" s="57"/>
      <c r="D91" s="57"/>
      <c r="E91" s="57"/>
      <c r="F91" s="57"/>
      <c r="G91" s="57"/>
      <c r="H91" s="57"/>
      <c r="I91" s="139"/>
      <c r="J91" s="57"/>
      <c r="K91" s="58"/>
    </row>
    <row r="95" spans="2:12" s="1" customFormat="1" ht="6.9" customHeight="1" x14ac:dyDescent="0.3">
      <c r="B95" s="59"/>
      <c r="C95" s="60"/>
      <c r="D95" s="60"/>
      <c r="E95" s="60"/>
      <c r="F95" s="60"/>
      <c r="G95" s="60"/>
      <c r="H95" s="60"/>
      <c r="I95" s="142"/>
      <c r="J95" s="60"/>
      <c r="K95" s="60"/>
      <c r="L95" s="61"/>
    </row>
    <row r="96" spans="2:12" s="1" customFormat="1" ht="36.9" customHeight="1" x14ac:dyDescent="0.3">
      <c r="B96" s="41"/>
      <c r="C96" s="62" t="s">
        <v>143</v>
      </c>
      <c r="D96" s="63"/>
      <c r="E96" s="63"/>
      <c r="F96" s="63"/>
      <c r="G96" s="63"/>
      <c r="H96" s="63"/>
      <c r="I96" s="163"/>
      <c r="J96" s="63"/>
      <c r="K96" s="63"/>
      <c r="L96" s="61"/>
    </row>
    <row r="97" spans="2:65" s="1" customFormat="1" ht="6.9" customHeight="1" x14ac:dyDescent="0.3">
      <c r="B97" s="41"/>
      <c r="C97" s="63"/>
      <c r="D97" s="63"/>
      <c r="E97" s="63"/>
      <c r="F97" s="63"/>
      <c r="G97" s="63"/>
      <c r="H97" s="63"/>
      <c r="I97" s="163"/>
      <c r="J97" s="63"/>
      <c r="K97" s="63"/>
      <c r="L97" s="61"/>
    </row>
    <row r="98" spans="2:65" s="1" customFormat="1" ht="14.4" customHeight="1" x14ac:dyDescent="0.3">
      <c r="B98" s="41"/>
      <c r="C98" s="65" t="s">
        <v>18</v>
      </c>
      <c r="D98" s="63"/>
      <c r="E98" s="63"/>
      <c r="F98" s="63"/>
      <c r="G98" s="63"/>
      <c r="H98" s="63"/>
      <c r="I98" s="163"/>
      <c r="J98" s="63"/>
      <c r="K98" s="63"/>
      <c r="L98" s="61"/>
    </row>
    <row r="99" spans="2:65" s="1" customFormat="1" ht="16.5" customHeight="1" x14ac:dyDescent="0.3">
      <c r="B99" s="41"/>
      <c r="C99" s="63"/>
      <c r="D99" s="63"/>
      <c r="E99" s="386" t="str">
        <f>E7</f>
        <v>Karlovy Vary, ZŠ Truhlářská, budova školní 9A - odborné učebny</v>
      </c>
      <c r="F99" s="387"/>
      <c r="G99" s="387"/>
      <c r="H99" s="387"/>
      <c r="I99" s="163"/>
      <c r="J99" s="63"/>
      <c r="K99" s="63"/>
      <c r="L99" s="61"/>
    </row>
    <row r="100" spans="2:65" s="1" customFormat="1" ht="14.4" customHeight="1" x14ac:dyDescent="0.3">
      <c r="B100" s="41"/>
      <c r="C100" s="65" t="s">
        <v>103</v>
      </c>
      <c r="D100" s="63"/>
      <c r="E100" s="63"/>
      <c r="F100" s="63"/>
      <c r="G100" s="63"/>
      <c r="H100" s="63"/>
      <c r="I100" s="163"/>
      <c r="J100" s="63"/>
      <c r="K100" s="63"/>
      <c r="L100" s="61"/>
    </row>
    <row r="101" spans="2:65" s="1" customFormat="1" ht="17.25" customHeight="1" x14ac:dyDescent="0.3">
      <c r="B101" s="41"/>
      <c r="C101" s="63"/>
      <c r="D101" s="63"/>
      <c r="E101" s="361" t="str">
        <f>E9</f>
        <v>AzmC - Architektonická a stavebně konstrukční část</v>
      </c>
      <c r="F101" s="388"/>
      <c r="G101" s="388"/>
      <c r="H101" s="388"/>
      <c r="I101" s="163"/>
      <c r="J101" s="63"/>
      <c r="K101" s="63"/>
      <c r="L101" s="61"/>
    </row>
    <row r="102" spans="2:65" s="1" customFormat="1" ht="6.9" customHeight="1" x14ac:dyDescent="0.3">
      <c r="B102" s="41"/>
      <c r="C102" s="63"/>
      <c r="D102" s="63"/>
      <c r="E102" s="63"/>
      <c r="F102" s="63"/>
      <c r="G102" s="63"/>
      <c r="H102" s="63"/>
      <c r="I102" s="163"/>
      <c r="J102" s="63"/>
      <c r="K102" s="63"/>
      <c r="L102" s="61"/>
    </row>
    <row r="103" spans="2:65" s="1" customFormat="1" ht="18" customHeight="1" x14ac:dyDescent="0.3">
      <c r="B103" s="41"/>
      <c r="C103" s="65" t="s">
        <v>24</v>
      </c>
      <c r="D103" s="63"/>
      <c r="E103" s="63"/>
      <c r="F103" s="164" t="str">
        <f>F12</f>
        <v>Karlovy Vary</v>
      </c>
      <c r="G103" s="63"/>
      <c r="H103" s="63"/>
      <c r="I103" s="165" t="s">
        <v>26</v>
      </c>
      <c r="J103" s="73" t="str">
        <f>IF(J12="","",J12)</f>
        <v>20. 6. 2018</v>
      </c>
      <c r="K103" s="63"/>
      <c r="L103" s="61"/>
    </row>
    <row r="104" spans="2:65" s="1" customFormat="1" ht="6.9" customHeight="1" x14ac:dyDescent="0.3">
      <c r="B104" s="41"/>
      <c r="C104" s="63"/>
      <c r="D104" s="63"/>
      <c r="E104" s="63"/>
      <c r="F104" s="63"/>
      <c r="G104" s="63"/>
      <c r="H104" s="63"/>
      <c r="I104" s="163"/>
      <c r="J104" s="63"/>
      <c r="K104" s="63"/>
      <c r="L104" s="61"/>
    </row>
    <row r="105" spans="2:65" s="1" customFormat="1" ht="13.2" x14ac:dyDescent="0.3">
      <c r="B105" s="41"/>
      <c r="C105" s="65" t="s">
        <v>28</v>
      </c>
      <c r="D105" s="63"/>
      <c r="E105" s="63"/>
      <c r="F105" s="164" t="str">
        <f>E15</f>
        <v>Statutární město Karlovy Vary</v>
      </c>
      <c r="G105" s="63"/>
      <c r="H105" s="63"/>
      <c r="I105" s="165" t="s">
        <v>35</v>
      </c>
      <c r="J105" s="164" t="str">
        <f>E21</f>
        <v>BPO spol. s r.o.,Lidická 1239,36317 OSTROV</v>
      </c>
      <c r="K105" s="63"/>
      <c r="L105" s="61"/>
    </row>
    <row r="106" spans="2:65" s="1" customFormat="1" ht="14.4" customHeight="1" x14ac:dyDescent="0.3">
      <c r="B106" s="41"/>
      <c r="C106" s="65" t="s">
        <v>33</v>
      </c>
      <c r="D106" s="63"/>
      <c r="E106" s="63"/>
      <c r="F106" s="164" t="str">
        <f>IF(E18="","",E18)</f>
        <v/>
      </c>
      <c r="G106" s="63"/>
      <c r="H106" s="63"/>
      <c r="I106" s="163"/>
      <c r="J106" s="63"/>
      <c r="K106" s="63"/>
      <c r="L106" s="61"/>
    </row>
    <row r="107" spans="2:65" s="1" customFormat="1" ht="10.35" customHeight="1" x14ac:dyDescent="0.3">
      <c r="B107" s="41"/>
      <c r="C107" s="63"/>
      <c r="D107" s="63"/>
      <c r="E107" s="63"/>
      <c r="F107" s="63"/>
      <c r="G107" s="63"/>
      <c r="H107" s="63"/>
      <c r="I107" s="163"/>
      <c r="J107" s="63"/>
      <c r="K107" s="63"/>
      <c r="L107" s="61"/>
    </row>
    <row r="108" spans="2:65" s="9" customFormat="1" ht="29.25" customHeight="1" x14ac:dyDescent="0.3">
      <c r="B108" s="166"/>
      <c r="C108" s="167" t="s">
        <v>144</v>
      </c>
      <c r="D108" s="168" t="s">
        <v>59</v>
      </c>
      <c r="E108" s="168" t="s">
        <v>55</v>
      </c>
      <c r="F108" s="168" t="s">
        <v>145</v>
      </c>
      <c r="G108" s="168" t="s">
        <v>146</v>
      </c>
      <c r="H108" s="168" t="s">
        <v>147</v>
      </c>
      <c r="I108" s="169" t="s">
        <v>148</v>
      </c>
      <c r="J108" s="168" t="s">
        <v>107</v>
      </c>
      <c r="K108" s="170" t="s">
        <v>149</v>
      </c>
      <c r="L108" s="171"/>
      <c r="M108" s="81" t="s">
        <v>150</v>
      </c>
      <c r="N108" s="82" t="s">
        <v>44</v>
      </c>
      <c r="O108" s="82" t="s">
        <v>151</v>
      </c>
      <c r="P108" s="82" t="s">
        <v>152</v>
      </c>
      <c r="Q108" s="82" t="s">
        <v>153</v>
      </c>
      <c r="R108" s="82" t="s">
        <v>154</v>
      </c>
      <c r="S108" s="82" t="s">
        <v>155</v>
      </c>
      <c r="T108" s="83" t="s">
        <v>156</v>
      </c>
    </row>
    <row r="109" spans="2:65" s="1" customFormat="1" ht="29.25" customHeight="1" x14ac:dyDescent="0.35">
      <c r="B109" s="41"/>
      <c r="C109" s="87" t="s">
        <v>108</v>
      </c>
      <c r="D109" s="63"/>
      <c r="E109" s="63"/>
      <c r="F109" s="63"/>
      <c r="G109" s="63"/>
      <c r="H109" s="63"/>
      <c r="I109" s="163"/>
      <c r="J109" s="172">
        <f>BK109</f>
        <v>0</v>
      </c>
      <c r="K109" s="63"/>
      <c r="L109" s="61"/>
      <c r="M109" s="84"/>
      <c r="N109" s="85"/>
      <c r="O109" s="85"/>
      <c r="P109" s="173">
        <f>P110+P936+P1541+P1544</f>
        <v>0</v>
      </c>
      <c r="Q109" s="85"/>
      <c r="R109" s="173">
        <f>R110+R936+R1541+R1544</f>
        <v>204.63623389999998</v>
      </c>
      <c r="S109" s="85"/>
      <c r="T109" s="174">
        <f>T110+T936+T1541+T1544</f>
        <v>170.51399299999997</v>
      </c>
      <c r="AT109" s="24" t="s">
        <v>73</v>
      </c>
      <c r="AU109" s="24" t="s">
        <v>109</v>
      </c>
      <c r="BK109" s="175">
        <f>BK110+BK936+BK1541+BK1544</f>
        <v>0</v>
      </c>
    </row>
    <row r="110" spans="2:65" s="10" customFormat="1" ht="37.35" customHeight="1" x14ac:dyDescent="0.35">
      <c r="B110" s="176"/>
      <c r="C110" s="177"/>
      <c r="D110" s="178" t="s">
        <v>73</v>
      </c>
      <c r="E110" s="179" t="s">
        <v>157</v>
      </c>
      <c r="F110" s="179" t="s">
        <v>158</v>
      </c>
      <c r="G110" s="177"/>
      <c r="H110" s="177"/>
      <c r="I110" s="180"/>
      <c r="J110" s="181">
        <f>BK110</f>
        <v>0</v>
      </c>
      <c r="K110" s="177"/>
      <c r="L110" s="182"/>
      <c r="M110" s="183"/>
      <c r="N110" s="184"/>
      <c r="O110" s="184"/>
      <c r="P110" s="185">
        <f>P111+P145+P172+P234+P282+P310+P444+P591+P626+P644+P669+P695+P922+P931</f>
        <v>0</v>
      </c>
      <c r="Q110" s="184"/>
      <c r="R110" s="185">
        <f>R111+R145+R172+R234+R282+R310+R444+R591+R626+R644+R669+R695+R922+R931</f>
        <v>185.87288289999998</v>
      </c>
      <c r="S110" s="184"/>
      <c r="T110" s="186">
        <f>T111+T145+T172+T234+T282+T310+T444+T591+T626+T644+T669+T695+T922+T931</f>
        <v>170.51399299999997</v>
      </c>
      <c r="AR110" s="187" t="s">
        <v>82</v>
      </c>
      <c r="AT110" s="188" t="s">
        <v>73</v>
      </c>
      <c r="AU110" s="188" t="s">
        <v>74</v>
      </c>
      <c r="AY110" s="187" t="s">
        <v>159</v>
      </c>
      <c r="BK110" s="189">
        <f>BK111+BK145+BK172+BK234+BK282+BK310+BK444+BK591+BK626+BK644+BK669+BK695+BK922+BK931</f>
        <v>0</v>
      </c>
    </row>
    <row r="111" spans="2:65" s="10" customFormat="1" ht="19.95" customHeight="1" x14ac:dyDescent="0.35">
      <c r="B111" s="176"/>
      <c r="C111" s="177"/>
      <c r="D111" s="178" t="s">
        <v>73</v>
      </c>
      <c r="E111" s="190" t="s">
        <v>82</v>
      </c>
      <c r="F111" s="190" t="s">
        <v>160</v>
      </c>
      <c r="G111" s="177"/>
      <c r="H111" s="177"/>
      <c r="I111" s="180"/>
      <c r="J111" s="191">
        <f>BK111</f>
        <v>0</v>
      </c>
      <c r="K111" s="177"/>
      <c r="L111" s="182"/>
      <c r="M111" s="183"/>
      <c r="N111" s="184"/>
      <c r="O111" s="184"/>
      <c r="P111" s="185">
        <f>SUM(P112:P144)</f>
        <v>0</v>
      </c>
      <c r="Q111" s="184"/>
      <c r="R111" s="185">
        <f>SUM(R112:R144)</f>
        <v>0</v>
      </c>
      <c r="S111" s="184"/>
      <c r="T111" s="186">
        <f>SUM(T112:T144)</f>
        <v>0</v>
      </c>
      <c r="AR111" s="187" t="s">
        <v>82</v>
      </c>
      <c r="AT111" s="188" t="s">
        <v>73</v>
      </c>
      <c r="AU111" s="188" t="s">
        <v>82</v>
      </c>
      <c r="AY111" s="187" t="s">
        <v>159</v>
      </c>
      <c r="BK111" s="189">
        <f>SUM(BK112:BK144)</f>
        <v>0</v>
      </c>
    </row>
    <row r="112" spans="2:65" s="1" customFormat="1" ht="25.5" customHeight="1" x14ac:dyDescent="0.3">
      <c r="B112" s="41"/>
      <c r="C112" s="192" t="s">
        <v>82</v>
      </c>
      <c r="D112" s="192" t="s">
        <v>161</v>
      </c>
      <c r="E112" s="193" t="s">
        <v>162</v>
      </c>
      <c r="F112" s="194" t="s">
        <v>163</v>
      </c>
      <c r="G112" s="195" t="s">
        <v>164</v>
      </c>
      <c r="H112" s="196">
        <v>45</v>
      </c>
      <c r="I112" s="197"/>
      <c r="J112" s="198">
        <f>ROUND(I112*H112,2)</f>
        <v>0</v>
      </c>
      <c r="K112" s="194" t="s">
        <v>165</v>
      </c>
      <c r="L112" s="61"/>
      <c r="M112" s="199" t="s">
        <v>30</v>
      </c>
      <c r="N112" s="200" t="s">
        <v>45</v>
      </c>
      <c r="O112" s="42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4" t="s">
        <v>166</v>
      </c>
      <c r="AT112" s="24" t="s">
        <v>161</v>
      </c>
      <c r="AU112" s="24" t="s">
        <v>84</v>
      </c>
      <c r="AY112" s="24" t="s">
        <v>159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4" t="s">
        <v>82</v>
      </c>
      <c r="BK112" s="203">
        <f>ROUND(I112*H112,2)</f>
        <v>0</v>
      </c>
      <c r="BL112" s="24" t="s">
        <v>166</v>
      </c>
      <c r="BM112" s="24" t="s">
        <v>167</v>
      </c>
    </row>
    <row r="113" spans="2:65" s="11" customFormat="1" ht="12" x14ac:dyDescent="0.3">
      <c r="B113" s="204"/>
      <c r="C113" s="205"/>
      <c r="D113" s="206" t="s">
        <v>168</v>
      </c>
      <c r="E113" s="207" t="s">
        <v>30</v>
      </c>
      <c r="F113" s="208" t="s">
        <v>169</v>
      </c>
      <c r="G113" s="205"/>
      <c r="H113" s="207" t="s">
        <v>30</v>
      </c>
      <c r="I113" s="209"/>
      <c r="J113" s="205"/>
      <c r="K113" s="205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168</v>
      </c>
      <c r="AU113" s="214" t="s">
        <v>84</v>
      </c>
      <c r="AV113" s="11" t="s">
        <v>82</v>
      </c>
      <c r="AW113" s="11" t="s">
        <v>37</v>
      </c>
      <c r="AX113" s="11" t="s">
        <v>74</v>
      </c>
      <c r="AY113" s="214" t="s">
        <v>159</v>
      </c>
    </row>
    <row r="114" spans="2:65" s="11" customFormat="1" ht="12" x14ac:dyDescent="0.3">
      <c r="B114" s="204"/>
      <c r="C114" s="205"/>
      <c r="D114" s="206" t="s">
        <v>168</v>
      </c>
      <c r="E114" s="207" t="s">
        <v>30</v>
      </c>
      <c r="F114" s="208" t="s">
        <v>170</v>
      </c>
      <c r="G114" s="205"/>
      <c r="H114" s="207" t="s">
        <v>30</v>
      </c>
      <c r="I114" s="209"/>
      <c r="J114" s="205"/>
      <c r="K114" s="205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168</v>
      </c>
      <c r="AU114" s="214" t="s">
        <v>84</v>
      </c>
      <c r="AV114" s="11" t="s">
        <v>82</v>
      </c>
      <c r="AW114" s="11" t="s">
        <v>37</v>
      </c>
      <c r="AX114" s="11" t="s">
        <v>74</v>
      </c>
      <c r="AY114" s="214" t="s">
        <v>159</v>
      </c>
    </row>
    <row r="115" spans="2:65" s="12" customFormat="1" ht="12" x14ac:dyDescent="0.3">
      <c r="B115" s="215"/>
      <c r="C115" s="216"/>
      <c r="D115" s="206" t="s">
        <v>168</v>
      </c>
      <c r="E115" s="217" t="s">
        <v>30</v>
      </c>
      <c r="F115" s="218" t="s">
        <v>171</v>
      </c>
      <c r="G115" s="216"/>
      <c r="H115" s="219">
        <v>45</v>
      </c>
      <c r="I115" s="220"/>
      <c r="J115" s="216"/>
      <c r="K115" s="216"/>
      <c r="L115" s="221"/>
      <c r="M115" s="222"/>
      <c r="N115" s="223"/>
      <c r="O115" s="223"/>
      <c r="P115" s="223"/>
      <c r="Q115" s="223"/>
      <c r="R115" s="223"/>
      <c r="S115" s="223"/>
      <c r="T115" s="224"/>
      <c r="AT115" s="225" t="s">
        <v>168</v>
      </c>
      <c r="AU115" s="225" t="s">
        <v>84</v>
      </c>
      <c r="AV115" s="12" t="s">
        <v>84</v>
      </c>
      <c r="AW115" s="12" t="s">
        <v>37</v>
      </c>
      <c r="AX115" s="12" t="s">
        <v>82</v>
      </c>
      <c r="AY115" s="225" t="s">
        <v>159</v>
      </c>
    </row>
    <row r="116" spans="2:65" s="11" customFormat="1" ht="12" x14ac:dyDescent="0.3">
      <c r="B116" s="204"/>
      <c r="C116" s="205"/>
      <c r="D116" s="206" t="s">
        <v>168</v>
      </c>
      <c r="E116" s="207" t="s">
        <v>30</v>
      </c>
      <c r="F116" s="208" t="s">
        <v>172</v>
      </c>
      <c r="G116" s="205"/>
      <c r="H116" s="207" t="s">
        <v>30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168</v>
      </c>
      <c r="AU116" s="214" t="s">
        <v>84</v>
      </c>
      <c r="AV116" s="11" t="s">
        <v>82</v>
      </c>
      <c r="AW116" s="11" t="s">
        <v>37</v>
      </c>
      <c r="AX116" s="11" t="s">
        <v>74</v>
      </c>
      <c r="AY116" s="214" t="s">
        <v>159</v>
      </c>
    </row>
    <row r="117" spans="2:65" s="11" customFormat="1" ht="12" x14ac:dyDescent="0.3">
      <c r="B117" s="204"/>
      <c r="C117" s="205"/>
      <c r="D117" s="206" t="s">
        <v>168</v>
      </c>
      <c r="E117" s="207" t="s">
        <v>30</v>
      </c>
      <c r="F117" s="208" t="s">
        <v>173</v>
      </c>
      <c r="G117" s="205"/>
      <c r="H117" s="207" t="s">
        <v>30</v>
      </c>
      <c r="I117" s="209"/>
      <c r="J117" s="205"/>
      <c r="K117" s="205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168</v>
      </c>
      <c r="AU117" s="214" t="s">
        <v>84</v>
      </c>
      <c r="AV117" s="11" t="s">
        <v>82</v>
      </c>
      <c r="AW117" s="11" t="s">
        <v>37</v>
      </c>
      <c r="AX117" s="11" t="s">
        <v>74</v>
      </c>
      <c r="AY117" s="214" t="s">
        <v>159</v>
      </c>
    </row>
    <row r="118" spans="2:65" s="1" customFormat="1" ht="25.5" customHeight="1" x14ac:dyDescent="0.3">
      <c r="B118" s="41"/>
      <c r="C118" s="192" t="s">
        <v>84</v>
      </c>
      <c r="D118" s="192" t="s">
        <v>161</v>
      </c>
      <c r="E118" s="193" t="s">
        <v>174</v>
      </c>
      <c r="F118" s="194" t="s">
        <v>175</v>
      </c>
      <c r="G118" s="195" t="s">
        <v>164</v>
      </c>
      <c r="H118" s="196">
        <v>25.7</v>
      </c>
      <c r="I118" s="197"/>
      <c r="J118" s="198">
        <f>ROUND(I118*H118,2)</f>
        <v>0</v>
      </c>
      <c r="K118" s="194" t="s">
        <v>165</v>
      </c>
      <c r="L118" s="61"/>
      <c r="M118" s="199" t="s">
        <v>30</v>
      </c>
      <c r="N118" s="200" t="s">
        <v>45</v>
      </c>
      <c r="O118" s="42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24" t="s">
        <v>166</v>
      </c>
      <c r="AT118" s="24" t="s">
        <v>161</v>
      </c>
      <c r="AU118" s="24" t="s">
        <v>84</v>
      </c>
      <c r="AY118" s="24" t="s">
        <v>159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24" t="s">
        <v>82</v>
      </c>
      <c r="BK118" s="203">
        <f>ROUND(I118*H118,2)</f>
        <v>0</v>
      </c>
      <c r="BL118" s="24" t="s">
        <v>166</v>
      </c>
      <c r="BM118" s="24" t="s">
        <v>176</v>
      </c>
    </row>
    <row r="119" spans="2:65" s="11" customFormat="1" ht="12" x14ac:dyDescent="0.3">
      <c r="B119" s="204"/>
      <c r="C119" s="205"/>
      <c r="D119" s="206" t="s">
        <v>168</v>
      </c>
      <c r="E119" s="207" t="s">
        <v>30</v>
      </c>
      <c r="F119" s="208" t="s">
        <v>177</v>
      </c>
      <c r="G119" s="205"/>
      <c r="H119" s="207" t="s">
        <v>30</v>
      </c>
      <c r="I119" s="209"/>
      <c r="J119" s="205"/>
      <c r="K119" s="205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168</v>
      </c>
      <c r="AU119" s="214" t="s">
        <v>84</v>
      </c>
      <c r="AV119" s="11" t="s">
        <v>82</v>
      </c>
      <c r="AW119" s="11" t="s">
        <v>37</v>
      </c>
      <c r="AX119" s="11" t="s">
        <v>74</v>
      </c>
      <c r="AY119" s="214" t="s">
        <v>159</v>
      </c>
    </row>
    <row r="120" spans="2:65" s="12" customFormat="1" ht="12" x14ac:dyDescent="0.3">
      <c r="B120" s="215"/>
      <c r="C120" s="216"/>
      <c r="D120" s="206" t="s">
        <v>168</v>
      </c>
      <c r="E120" s="217" t="s">
        <v>30</v>
      </c>
      <c r="F120" s="218" t="s">
        <v>178</v>
      </c>
      <c r="G120" s="216"/>
      <c r="H120" s="219">
        <v>45</v>
      </c>
      <c r="I120" s="220"/>
      <c r="J120" s="216"/>
      <c r="K120" s="216"/>
      <c r="L120" s="221"/>
      <c r="M120" s="222"/>
      <c r="N120" s="223"/>
      <c r="O120" s="223"/>
      <c r="P120" s="223"/>
      <c r="Q120" s="223"/>
      <c r="R120" s="223"/>
      <c r="S120" s="223"/>
      <c r="T120" s="224"/>
      <c r="AT120" s="225" t="s">
        <v>168</v>
      </c>
      <c r="AU120" s="225" t="s">
        <v>84</v>
      </c>
      <c r="AV120" s="12" t="s">
        <v>84</v>
      </c>
      <c r="AW120" s="12" t="s">
        <v>37</v>
      </c>
      <c r="AX120" s="12" t="s">
        <v>74</v>
      </c>
      <c r="AY120" s="225" t="s">
        <v>159</v>
      </c>
    </row>
    <row r="121" spans="2:65" s="11" customFormat="1" ht="12" x14ac:dyDescent="0.3">
      <c r="B121" s="204"/>
      <c r="C121" s="205"/>
      <c r="D121" s="206" t="s">
        <v>168</v>
      </c>
      <c r="E121" s="207" t="s">
        <v>30</v>
      </c>
      <c r="F121" s="208" t="s">
        <v>179</v>
      </c>
      <c r="G121" s="205"/>
      <c r="H121" s="207" t="s">
        <v>30</v>
      </c>
      <c r="I121" s="209"/>
      <c r="J121" s="205"/>
      <c r="K121" s="205"/>
      <c r="L121" s="210"/>
      <c r="M121" s="211"/>
      <c r="N121" s="212"/>
      <c r="O121" s="212"/>
      <c r="P121" s="212"/>
      <c r="Q121" s="212"/>
      <c r="R121" s="212"/>
      <c r="S121" s="212"/>
      <c r="T121" s="213"/>
      <c r="AT121" s="214" t="s">
        <v>168</v>
      </c>
      <c r="AU121" s="214" t="s">
        <v>84</v>
      </c>
      <c r="AV121" s="11" t="s">
        <v>82</v>
      </c>
      <c r="AW121" s="11" t="s">
        <v>37</v>
      </c>
      <c r="AX121" s="11" t="s">
        <v>74</v>
      </c>
      <c r="AY121" s="214" t="s">
        <v>159</v>
      </c>
    </row>
    <row r="122" spans="2:65" s="11" customFormat="1" ht="12" x14ac:dyDescent="0.3">
      <c r="B122" s="204"/>
      <c r="C122" s="205"/>
      <c r="D122" s="206" t="s">
        <v>168</v>
      </c>
      <c r="E122" s="207" t="s">
        <v>30</v>
      </c>
      <c r="F122" s="208" t="s">
        <v>180</v>
      </c>
      <c r="G122" s="205"/>
      <c r="H122" s="207" t="s">
        <v>30</v>
      </c>
      <c r="I122" s="209"/>
      <c r="J122" s="205"/>
      <c r="K122" s="205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168</v>
      </c>
      <c r="AU122" s="214" t="s">
        <v>84</v>
      </c>
      <c r="AV122" s="11" t="s">
        <v>82</v>
      </c>
      <c r="AW122" s="11" t="s">
        <v>37</v>
      </c>
      <c r="AX122" s="11" t="s">
        <v>74</v>
      </c>
      <c r="AY122" s="214" t="s">
        <v>159</v>
      </c>
    </row>
    <row r="123" spans="2:65" s="12" customFormat="1" ht="12" x14ac:dyDescent="0.3">
      <c r="B123" s="215"/>
      <c r="C123" s="216"/>
      <c r="D123" s="206" t="s">
        <v>168</v>
      </c>
      <c r="E123" s="217" t="s">
        <v>30</v>
      </c>
      <c r="F123" s="218" t="s">
        <v>181</v>
      </c>
      <c r="G123" s="216"/>
      <c r="H123" s="219">
        <v>-10.6</v>
      </c>
      <c r="I123" s="220"/>
      <c r="J123" s="216"/>
      <c r="K123" s="216"/>
      <c r="L123" s="221"/>
      <c r="M123" s="222"/>
      <c r="N123" s="223"/>
      <c r="O123" s="223"/>
      <c r="P123" s="223"/>
      <c r="Q123" s="223"/>
      <c r="R123" s="223"/>
      <c r="S123" s="223"/>
      <c r="T123" s="224"/>
      <c r="AT123" s="225" t="s">
        <v>168</v>
      </c>
      <c r="AU123" s="225" t="s">
        <v>84</v>
      </c>
      <c r="AV123" s="12" t="s">
        <v>84</v>
      </c>
      <c r="AW123" s="12" t="s">
        <v>37</v>
      </c>
      <c r="AX123" s="12" t="s">
        <v>74</v>
      </c>
      <c r="AY123" s="225" t="s">
        <v>159</v>
      </c>
    </row>
    <row r="124" spans="2:65" s="11" customFormat="1" ht="12" x14ac:dyDescent="0.3">
      <c r="B124" s="204"/>
      <c r="C124" s="205"/>
      <c r="D124" s="206" t="s">
        <v>168</v>
      </c>
      <c r="E124" s="207" t="s">
        <v>30</v>
      </c>
      <c r="F124" s="208" t="s">
        <v>182</v>
      </c>
      <c r="G124" s="205"/>
      <c r="H124" s="207" t="s">
        <v>30</v>
      </c>
      <c r="I124" s="209"/>
      <c r="J124" s="205"/>
      <c r="K124" s="205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168</v>
      </c>
      <c r="AU124" s="214" t="s">
        <v>84</v>
      </c>
      <c r="AV124" s="11" t="s">
        <v>82</v>
      </c>
      <c r="AW124" s="11" t="s">
        <v>37</v>
      </c>
      <c r="AX124" s="11" t="s">
        <v>74</v>
      </c>
      <c r="AY124" s="214" t="s">
        <v>159</v>
      </c>
    </row>
    <row r="125" spans="2:65" s="12" customFormat="1" ht="12" x14ac:dyDescent="0.3">
      <c r="B125" s="215"/>
      <c r="C125" s="216"/>
      <c r="D125" s="206" t="s">
        <v>168</v>
      </c>
      <c r="E125" s="217" t="s">
        <v>30</v>
      </c>
      <c r="F125" s="218" t="s">
        <v>183</v>
      </c>
      <c r="G125" s="216"/>
      <c r="H125" s="219">
        <v>-1.9</v>
      </c>
      <c r="I125" s="220"/>
      <c r="J125" s="216"/>
      <c r="K125" s="216"/>
      <c r="L125" s="221"/>
      <c r="M125" s="222"/>
      <c r="N125" s="223"/>
      <c r="O125" s="223"/>
      <c r="P125" s="223"/>
      <c r="Q125" s="223"/>
      <c r="R125" s="223"/>
      <c r="S125" s="223"/>
      <c r="T125" s="224"/>
      <c r="AT125" s="225" t="s">
        <v>168</v>
      </c>
      <c r="AU125" s="225" t="s">
        <v>84</v>
      </c>
      <c r="AV125" s="12" t="s">
        <v>84</v>
      </c>
      <c r="AW125" s="12" t="s">
        <v>37</v>
      </c>
      <c r="AX125" s="12" t="s">
        <v>74</v>
      </c>
      <c r="AY125" s="225" t="s">
        <v>159</v>
      </c>
    </row>
    <row r="126" spans="2:65" s="11" customFormat="1" ht="12" x14ac:dyDescent="0.3">
      <c r="B126" s="204"/>
      <c r="C126" s="205"/>
      <c r="D126" s="206" t="s">
        <v>168</v>
      </c>
      <c r="E126" s="207" t="s">
        <v>30</v>
      </c>
      <c r="F126" s="208" t="s">
        <v>184</v>
      </c>
      <c r="G126" s="205"/>
      <c r="H126" s="207" t="s">
        <v>30</v>
      </c>
      <c r="I126" s="209"/>
      <c r="J126" s="205"/>
      <c r="K126" s="205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168</v>
      </c>
      <c r="AU126" s="214" t="s">
        <v>84</v>
      </c>
      <c r="AV126" s="11" t="s">
        <v>82</v>
      </c>
      <c r="AW126" s="11" t="s">
        <v>37</v>
      </c>
      <c r="AX126" s="11" t="s">
        <v>74</v>
      </c>
      <c r="AY126" s="214" t="s">
        <v>159</v>
      </c>
    </row>
    <row r="127" spans="2:65" s="12" customFormat="1" ht="12" x14ac:dyDescent="0.3">
      <c r="B127" s="215"/>
      <c r="C127" s="216"/>
      <c r="D127" s="206" t="s">
        <v>168</v>
      </c>
      <c r="E127" s="217" t="s">
        <v>30</v>
      </c>
      <c r="F127" s="218" t="s">
        <v>185</v>
      </c>
      <c r="G127" s="216"/>
      <c r="H127" s="219">
        <v>-6.8</v>
      </c>
      <c r="I127" s="220"/>
      <c r="J127" s="216"/>
      <c r="K127" s="216"/>
      <c r="L127" s="221"/>
      <c r="M127" s="222"/>
      <c r="N127" s="223"/>
      <c r="O127" s="223"/>
      <c r="P127" s="223"/>
      <c r="Q127" s="223"/>
      <c r="R127" s="223"/>
      <c r="S127" s="223"/>
      <c r="T127" s="224"/>
      <c r="AT127" s="225" t="s">
        <v>168</v>
      </c>
      <c r="AU127" s="225" t="s">
        <v>84</v>
      </c>
      <c r="AV127" s="12" t="s">
        <v>84</v>
      </c>
      <c r="AW127" s="12" t="s">
        <v>37</v>
      </c>
      <c r="AX127" s="12" t="s">
        <v>74</v>
      </c>
      <c r="AY127" s="225" t="s">
        <v>159</v>
      </c>
    </row>
    <row r="128" spans="2:65" s="13" customFormat="1" ht="12" x14ac:dyDescent="0.3">
      <c r="B128" s="226"/>
      <c r="C128" s="227"/>
      <c r="D128" s="206" t="s">
        <v>168</v>
      </c>
      <c r="E128" s="228" t="s">
        <v>30</v>
      </c>
      <c r="F128" s="229" t="s">
        <v>186</v>
      </c>
      <c r="G128" s="227"/>
      <c r="H128" s="230">
        <v>25.7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AT128" s="236" t="s">
        <v>168</v>
      </c>
      <c r="AU128" s="236" t="s">
        <v>84</v>
      </c>
      <c r="AV128" s="13" t="s">
        <v>166</v>
      </c>
      <c r="AW128" s="13" t="s">
        <v>37</v>
      </c>
      <c r="AX128" s="13" t="s">
        <v>82</v>
      </c>
      <c r="AY128" s="236" t="s">
        <v>159</v>
      </c>
    </row>
    <row r="129" spans="2:65" s="1" customFormat="1" ht="38.25" customHeight="1" x14ac:dyDescent="0.3">
      <c r="B129" s="41"/>
      <c r="C129" s="192" t="s">
        <v>187</v>
      </c>
      <c r="D129" s="192" t="s">
        <v>161</v>
      </c>
      <c r="E129" s="193" t="s">
        <v>188</v>
      </c>
      <c r="F129" s="194" t="s">
        <v>189</v>
      </c>
      <c r="G129" s="195" t="s">
        <v>164</v>
      </c>
      <c r="H129" s="196">
        <v>19.3</v>
      </c>
      <c r="I129" s="197"/>
      <c r="J129" s="198">
        <f>ROUND(I129*H129,2)</f>
        <v>0</v>
      </c>
      <c r="K129" s="194" t="s">
        <v>165</v>
      </c>
      <c r="L129" s="61"/>
      <c r="M129" s="199" t="s">
        <v>30</v>
      </c>
      <c r="N129" s="200" t="s">
        <v>45</v>
      </c>
      <c r="O129" s="42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4" t="s">
        <v>166</v>
      </c>
      <c r="AT129" s="24" t="s">
        <v>161</v>
      </c>
      <c r="AU129" s="24" t="s">
        <v>84</v>
      </c>
      <c r="AY129" s="24" t="s">
        <v>159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4" t="s">
        <v>82</v>
      </c>
      <c r="BK129" s="203">
        <f>ROUND(I129*H129,2)</f>
        <v>0</v>
      </c>
      <c r="BL129" s="24" t="s">
        <v>166</v>
      </c>
      <c r="BM129" s="24" t="s">
        <v>190</v>
      </c>
    </row>
    <row r="130" spans="2:65" s="11" customFormat="1" ht="12" x14ac:dyDescent="0.3">
      <c r="B130" s="204"/>
      <c r="C130" s="205"/>
      <c r="D130" s="206" t="s">
        <v>168</v>
      </c>
      <c r="E130" s="207" t="s">
        <v>30</v>
      </c>
      <c r="F130" s="208" t="s">
        <v>191</v>
      </c>
      <c r="G130" s="205"/>
      <c r="H130" s="207" t="s">
        <v>30</v>
      </c>
      <c r="I130" s="209"/>
      <c r="J130" s="205"/>
      <c r="K130" s="205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168</v>
      </c>
      <c r="AU130" s="214" t="s">
        <v>84</v>
      </c>
      <c r="AV130" s="11" t="s">
        <v>82</v>
      </c>
      <c r="AW130" s="11" t="s">
        <v>37</v>
      </c>
      <c r="AX130" s="11" t="s">
        <v>74</v>
      </c>
      <c r="AY130" s="214" t="s">
        <v>159</v>
      </c>
    </row>
    <row r="131" spans="2:65" s="12" customFormat="1" ht="12" x14ac:dyDescent="0.3">
      <c r="B131" s="215"/>
      <c r="C131" s="216"/>
      <c r="D131" s="206" t="s">
        <v>168</v>
      </c>
      <c r="E131" s="217" t="s">
        <v>30</v>
      </c>
      <c r="F131" s="218" t="s">
        <v>178</v>
      </c>
      <c r="G131" s="216"/>
      <c r="H131" s="219">
        <v>45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AT131" s="225" t="s">
        <v>168</v>
      </c>
      <c r="AU131" s="225" t="s">
        <v>84</v>
      </c>
      <c r="AV131" s="12" t="s">
        <v>84</v>
      </c>
      <c r="AW131" s="12" t="s">
        <v>37</v>
      </c>
      <c r="AX131" s="12" t="s">
        <v>74</v>
      </c>
      <c r="AY131" s="225" t="s">
        <v>159</v>
      </c>
    </row>
    <row r="132" spans="2:65" s="11" customFormat="1" ht="12" x14ac:dyDescent="0.3">
      <c r="B132" s="204"/>
      <c r="C132" s="205"/>
      <c r="D132" s="206" t="s">
        <v>168</v>
      </c>
      <c r="E132" s="207" t="s">
        <v>30</v>
      </c>
      <c r="F132" s="208" t="s">
        <v>192</v>
      </c>
      <c r="G132" s="205"/>
      <c r="H132" s="207" t="s">
        <v>30</v>
      </c>
      <c r="I132" s="209"/>
      <c r="J132" s="205"/>
      <c r="K132" s="205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168</v>
      </c>
      <c r="AU132" s="214" t="s">
        <v>84</v>
      </c>
      <c r="AV132" s="11" t="s">
        <v>82</v>
      </c>
      <c r="AW132" s="11" t="s">
        <v>37</v>
      </c>
      <c r="AX132" s="11" t="s">
        <v>74</v>
      </c>
      <c r="AY132" s="214" t="s">
        <v>159</v>
      </c>
    </row>
    <row r="133" spans="2:65" s="12" customFormat="1" ht="12" x14ac:dyDescent="0.3">
      <c r="B133" s="215"/>
      <c r="C133" s="216"/>
      <c r="D133" s="206" t="s">
        <v>168</v>
      </c>
      <c r="E133" s="217" t="s">
        <v>30</v>
      </c>
      <c r="F133" s="218" t="s">
        <v>193</v>
      </c>
      <c r="G133" s="216"/>
      <c r="H133" s="219">
        <v>-25.7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168</v>
      </c>
      <c r="AU133" s="225" t="s">
        <v>84</v>
      </c>
      <c r="AV133" s="12" t="s">
        <v>84</v>
      </c>
      <c r="AW133" s="12" t="s">
        <v>37</v>
      </c>
      <c r="AX133" s="12" t="s">
        <v>74</v>
      </c>
      <c r="AY133" s="225" t="s">
        <v>159</v>
      </c>
    </row>
    <row r="134" spans="2:65" s="13" customFormat="1" ht="12" x14ac:dyDescent="0.3">
      <c r="B134" s="226"/>
      <c r="C134" s="227"/>
      <c r="D134" s="206" t="s">
        <v>168</v>
      </c>
      <c r="E134" s="228" t="s">
        <v>30</v>
      </c>
      <c r="F134" s="229" t="s">
        <v>186</v>
      </c>
      <c r="G134" s="227"/>
      <c r="H134" s="230">
        <v>19.3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AT134" s="236" t="s">
        <v>168</v>
      </c>
      <c r="AU134" s="236" t="s">
        <v>84</v>
      </c>
      <c r="AV134" s="13" t="s">
        <v>166</v>
      </c>
      <c r="AW134" s="13" t="s">
        <v>37</v>
      </c>
      <c r="AX134" s="13" t="s">
        <v>82</v>
      </c>
      <c r="AY134" s="236" t="s">
        <v>159</v>
      </c>
    </row>
    <row r="135" spans="2:65" s="1" customFormat="1" ht="51" customHeight="1" x14ac:dyDescent="0.3">
      <c r="B135" s="41"/>
      <c r="C135" s="192" t="s">
        <v>166</v>
      </c>
      <c r="D135" s="192" t="s">
        <v>161</v>
      </c>
      <c r="E135" s="193" t="s">
        <v>194</v>
      </c>
      <c r="F135" s="194" t="s">
        <v>195</v>
      </c>
      <c r="G135" s="195" t="s">
        <v>164</v>
      </c>
      <c r="H135" s="196">
        <v>135.1</v>
      </c>
      <c r="I135" s="197"/>
      <c r="J135" s="198">
        <f>ROUND(I135*H135,2)</f>
        <v>0</v>
      </c>
      <c r="K135" s="194" t="s">
        <v>165</v>
      </c>
      <c r="L135" s="61"/>
      <c r="M135" s="199" t="s">
        <v>30</v>
      </c>
      <c r="N135" s="200" t="s">
        <v>45</v>
      </c>
      <c r="O135" s="42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24" t="s">
        <v>166</v>
      </c>
      <c r="AT135" s="24" t="s">
        <v>161</v>
      </c>
      <c r="AU135" s="24" t="s">
        <v>84</v>
      </c>
      <c r="AY135" s="24" t="s">
        <v>159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24" t="s">
        <v>82</v>
      </c>
      <c r="BK135" s="203">
        <f>ROUND(I135*H135,2)</f>
        <v>0</v>
      </c>
      <c r="BL135" s="24" t="s">
        <v>166</v>
      </c>
      <c r="BM135" s="24" t="s">
        <v>196</v>
      </c>
    </row>
    <row r="136" spans="2:65" s="11" customFormat="1" ht="12" x14ac:dyDescent="0.3">
      <c r="B136" s="204"/>
      <c r="C136" s="205"/>
      <c r="D136" s="206" t="s">
        <v>168</v>
      </c>
      <c r="E136" s="207" t="s">
        <v>30</v>
      </c>
      <c r="F136" s="208" t="s">
        <v>197</v>
      </c>
      <c r="G136" s="205"/>
      <c r="H136" s="207" t="s">
        <v>30</v>
      </c>
      <c r="I136" s="209"/>
      <c r="J136" s="205"/>
      <c r="K136" s="205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168</v>
      </c>
      <c r="AU136" s="214" t="s">
        <v>84</v>
      </c>
      <c r="AV136" s="11" t="s">
        <v>82</v>
      </c>
      <c r="AW136" s="11" t="s">
        <v>37</v>
      </c>
      <c r="AX136" s="11" t="s">
        <v>74</v>
      </c>
      <c r="AY136" s="214" t="s">
        <v>159</v>
      </c>
    </row>
    <row r="137" spans="2:65" s="12" customFormat="1" ht="12" x14ac:dyDescent="0.3">
      <c r="B137" s="215"/>
      <c r="C137" s="216"/>
      <c r="D137" s="206" t="s">
        <v>168</v>
      </c>
      <c r="E137" s="217" t="s">
        <v>30</v>
      </c>
      <c r="F137" s="218" t="s">
        <v>198</v>
      </c>
      <c r="G137" s="216"/>
      <c r="H137" s="219">
        <v>135.1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168</v>
      </c>
      <c r="AU137" s="225" t="s">
        <v>84</v>
      </c>
      <c r="AV137" s="12" t="s">
        <v>84</v>
      </c>
      <c r="AW137" s="12" t="s">
        <v>37</v>
      </c>
      <c r="AX137" s="12" t="s">
        <v>82</v>
      </c>
      <c r="AY137" s="225" t="s">
        <v>159</v>
      </c>
    </row>
    <row r="138" spans="2:65" s="1" customFormat="1" ht="16.5" customHeight="1" x14ac:dyDescent="0.3">
      <c r="B138" s="41"/>
      <c r="C138" s="192" t="s">
        <v>199</v>
      </c>
      <c r="D138" s="192" t="s">
        <v>161</v>
      </c>
      <c r="E138" s="193" t="s">
        <v>200</v>
      </c>
      <c r="F138" s="194" t="s">
        <v>201</v>
      </c>
      <c r="G138" s="195" t="s">
        <v>164</v>
      </c>
      <c r="H138" s="196">
        <v>19.3</v>
      </c>
      <c r="I138" s="197"/>
      <c r="J138" s="198">
        <f>ROUND(I138*H138,2)</f>
        <v>0</v>
      </c>
      <c r="K138" s="194" t="s">
        <v>165</v>
      </c>
      <c r="L138" s="61"/>
      <c r="M138" s="199" t="s">
        <v>30</v>
      </c>
      <c r="N138" s="200" t="s">
        <v>45</v>
      </c>
      <c r="O138" s="42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24" t="s">
        <v>166</v>
      </c>
      <c r="AT138" s="24" t="s">
        <v>161</v>
      </c>
      <c r="AU138" s="24" t="s">
        <v>84</v>
      </c>
      <c r="AY138" s="24" t="s">
        <v>159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4" t="s">
        <v>82</v>
      </c>
      <c r="BK138" s="203">
        <f>ROUND(I138*H138,2)</f>
        <v>0</v>
      </c>
      <c r="BL138" s="24" t="s">
        <v>166</v>
      </c>
      <c r="BM138" s="24" t="s">
        <v>202</v>
      </c>
    </row>
    <row r="139" spans="2:65" s="11" customFormat="1" ht="12" x14ac:dyDescent="0.3">
      <c r="B139" s="204"/>
      <c r="C139" s="205"/>
      <c r="D139" s="206" t="s">
        <v>168</v>
      </c>
      <c r="E139" s="207" t="s">
        <v>30</v>
      </c>
      <c r="F139" s="208" t="s">
        <v>203</v>
      </c>
      <c r="G139" s="205"/>
      <c r="H139" s="207" t="s">
        <v>30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168</v>
      </c>
      <c r="AU139" s="214" t="s">
        <v>84</v>
      </c>
      <c r="AV139" s="11" t="s">
        <v>82</v>
      </c>
      <c r="AW139" s="11" t="s">
        <v>37</v>
      </c>
      <c r="AX139" s="11" t="s">
        <v>74</v>
      </c>
      <c r="AY139" s="214" t="s">
        <v>159</v>
      </c>
    </row>
    <row r="140" spans="2:65" s="12" customFormat="1" ht="12" x14ac:dyDescent="0.3">
      <c r="B140" s="215"/>
      <c r="C140" s="216"/>
      <c r="D140" s="206" t="s">
        <v>168</v>
      </c>
      <c r="E140" s="217" t="s">
        <v>30</v>
      </c>
      <c r="F140" s="218" t="s">
        <v>204</v>
      </c>
      <c r="G140" s="216"/>
      <c r="H140" s="219">
        <v>19.3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168</v>
      </c>
      <c r="AU140" s="225" t="s">
        <v>84</v>
      </c>
      <c r="AV140" s="12" t="s">
        <v>84</v>
      </c>
      <c r="AW140" s="12" t="s">
        <v>37</v>
      </c>
      <c r="AX140" s="12" t="s">
        <v>82</v>
      </c>
      <c r="AY140" s="225" t="s">
        <v>159</v>
      </c>
    </row>
    <row r="141" spans="2:65" s="1" customFormat="1" ht="16.5" customHeight="1" x14ac:dyDescent="0.3">
      <c r="B141" s="41"/>
      <c r="C141" s="192" t="s">
        <v>205</v>
      </c>
      <c r="D141" s="192" t="s">
        <v>161</v>
      </c>
      <c r="E141" s="193" t="s">
        <v>206</v>
      </c>
      <c r="F141" s="194" t="s">
        <v>207</v>
      </c>
      <c r="G141" s="195" t="s">
        <v>208</v>
      </c>
      <c r="H141" s="196">
        <v>29</v>
      </c>
      <c r="I141" s="197"/>
      <c r="J141" s="198">
        <f>ROUND(I141*H141,2)</f>
        <v>0</v>
      </c>
      <c r="K141" s="194" t="s">
        <v>165</v>
      </c>
      <c r="L141" s="61"/>
      <c r="M141" s="199" t="s">
        <v>30</v>
      </c>
      <c r="N141" s="200" t="s">
        <v>45</v>
      </c>
      <c r="O141" s="42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AR141" s="24" t="s">
        <v>166</v>
      </c>
      <c r="AT141" s="24" t="s">
        <v>161</v>
      </c>
      <c r="AU141" s="24" t="s">
        <v>84</v>
      </c>
      <c r="AY141" s="24" t="s">
        <v>159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24" t="s">
        <v>82</v>
      </c>
      <c r="BK141" s="203">
        <f>ROUND(I141*H141,2)</f>
        <v>0</v>
      </c>
      <c r="BL141" s="24" t="s">
        <v>166</v>
      </c>
      <c r="BM141" s="24" t="s">
        <v>209</v>
      </c>
    </row>
    <row r="142" spans="2:65" s="11" customFormat="1" ht="12" x14ac:dyDescent="0.3">
      <c r="B142" s="204"/>
      <c r="C142" s="205"/>
      <c r="D142" s="206" t="s">
        <v>168</v>
      </c>
      <c r="E142" s="207" t="s">
        <v>30</v>
      </c>
      <c r="F142" s="208" t="s">
        <v>203</v>
      </c>
      <c r="G142" s="205"/>
      <c r="H142" s="207" t="s">
        <v>30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168</v>
      </c>
      <c r="AU142" s="214" t="s">
        <v>84</v>
      </c>
      <c r="AV142" s="11" t="s">
        <v>82</v>
      </c>
      <c r="AW142" s="11" t="s">
        <v>37</v>
      </c>
      <c r="AX142" s="11" t="s">
        <v>74</v>
      </c>
      <c r="AY142" s="214" t="s">
        <v>159</v>
      </c>
    </row>
    <row r="143" spans="2:65" s="12" customFormat="1" ht="12" x14ac:dyDescent="0.3">
      <c r="B143" s="215"/>
      <c r="C143" s="216"/>
      <c r="D143" s="206" t="s">
        <v>168</v>
      </c>
      <c r="E143" s="217" t="s">
        <v>30</v>
      </c>
      <c r="F143" s="218" t="s">
        <v>210</v>
      </c>
      <c r="G143" s="216"/>
      <c r="H143" s="219">
        <v>29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168</v>
      </c>
      <c r="AU143" s="225" t="s">
        <v>84</v>
      </c>
      <c r="AV143" s="12" t="s">
        <v>84</v>
      </c>
      <c r="AW143" s="12" t="s">
        <v>37</v>
      </c>
      <c r="AX143" s="12" t="s">
        <v>82</v>
      </c>
      <c r="AY143" s="225" t="s">
        <v>159</v>
      </c>
    </row>
    <row r="144" spans="2:65" s="1" customFormat="1" ht="25.5" customHeight="1" x14ac:dyDescent="0.3">
      <c r="B144" s="41"/>
      <c r="C144" s="192" t="s">
        <v>211</v>
      </c>
      <c r="D144" s="192" t="s">
        <v>161</v>
      </c>
      <c r="E144" s="193" t="s">
        <v>212</v>
      </c>
      <c r="F144" s="194" t="s">
        <v>213</v>
      </c>
      <c r="G144" s="195" t="s">
        <v>214</v>
      </c>
      <c r="H144" s="196">
        <v>25.3</v>
      </c>
      <c r="I144" s="197"/>
      <c r="J144" s="198">
        <f>ROUND(I144*H144,2)</f>
        <v>0</v>
      </c>
      <c r="K144" s="194" t="s">
        <v>165</v>
      </c>
      <c r="L144" s="61"/>
      <c r="M144" s="199" t="s">
        <v>30</v>
      </c>
      <c r="N144" s="200" t="s">
        <v>45</v>
      </c>
      <c r="O144" s="42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AR144" s="24" t="s">
        <v>166</v>
      </c>
      <c r="AT144" s="24" t="s">
        <v>161</v>
      </c>
      <c r="AU144" s="24" t="s">
        <v>84</v>
      </c>
      <c r="AY144" s="24" t="s">
        <v>159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24" t="s">
        <v>82</v>
      </c>
      <c r="BK144" s="203">
        <f>ROUND(I144*H144,2)</f>
        <v>0</v>
      </c>
      <c r="BL144" s="24" t="s">
        <v>166</v>
      </c>
      <c r="BM144" s="24" t="s">
        <v>215</v>
      </c>
    </row>
    <row r="145" spans="2:65" s="10" customFormat="1" ht="29.85" customHeight="1" x14ac:dyDescent="0.35">
      <c r="B145" s="176"/>
      <c r="C145" s="177"/>
      <c r="D145" s="178" t="s">
        <v>73</v>
      </c>
      <c r="E145" s="190" t="s">
        <v>84</v>
      </c>
      <c r="F145" s="190" t="s">
        <v>216</v>
      </c>
      <c r="G145" s="177"/>
      <c r="H145" s="177"/>
      <c r="I145" s="180"/>
      <c r="J145" s="191">
        <f>BK145</f>
        <v>0</v>
      </c>
      <c r="K145" s="177"/>
      <c r="L145" s="182"/>
      <c r="M145" s="183"/>
      <c r="N145" s="184"/>
      <c r="O145" s="184"/>
      <c r="P145" s="185">
        <f>SUM(P146:P171)</f>
        <v>0</v>
      </c>
      <c r="Q145" s="184"/>
      <c r="R145" s="185">
        <f>SUM(R146:R171)</f>
        <v>28.985472259999998</v>
      </c>
      <c r="S145" s="184"/>
      <c r="T145" s="186">
        <f>SUM(T146:T171)</f>
        <v>0</v>
      </c>
      <c r="AR145" s="187" t="s">
        <v>82</v>
      </c>
      <c r="AT145" s="188" t="s">
        <v>73</v>
      </c>
      <c r="AU145" s="188" t="s">
        <v>82</v>
      </c>
      <c r="AY145" s="187" t="s">
        <v>159</v>
      </c>
      <c r="BK145" s="189">
        <f>SUM(BK146:BK171)</f>
        <v>0</v>
      </c>
    </row>
    <row r="146" spans="2:65" s="1" customFormat="1" ht="25.5" customHeight="1" x14ac:dyDescent="0.3">
      <c r="B146" s="41"/>
      <c r="C146" s="192" t="s">
        <v>217</v>
      </c>
      <c r="D146" s="192" t="s">
        <v>161</v>
      </c>
      <c r="E146" s="193" t="s">
        <v>218</v>
      </c>
      <c r="F146" s="194" t="s">
        <v>219</v>
      </c>
      <c r="G146" s="195" t="s">
        <v>164</v>
      </c>
      <c r="H146" s="196">
        <v>10.6</v>
      </c>
      <c r="I146" s="197"/>
      <c r="J146" s="198">
        <f>ROUND(I146*H146,2)</f>
        <v>0</v>
      </c>
      <c r="K146" s="194" t="s">
        <v>165</v>
      </c>
      <c r="L146" s="61"/>
      <c r="M146" s="199" t="s">
        <v>30</v>
      </c>
      <c r="N146" s="200" t="s">
        <v>45</v>
      </c>
      <c r="O146" s="42"/>
      <c r="P146" s="201">
        <f>O146*H146</f>
        <v>0</v>
      </c>
      <c r="Q146" s="201">
        <v>2.2563399999999998</v>
      </c>
      <c r="R146" s="201">
        <f>Q146*H146</f>
        <v>23.917203999999998</v>
      </c>
      <c r="S146" s="201">
        <v>0</v>
      </c>
      <c r="T146" s="202">
        <f>S146*H146</f>
        <v>0</v>
      </c>
      <c r="AR146" s="24" t="s">
        <v>166</v>
      </c>
      <c r="AT146" s="24" t="s">
        <v>161</v>
      </c>
      <c r="AU146" s="24" t="s">
        <v>84</v>
      </c>
      <c r="AY146" s="24" t="s">
        <v>159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4" t="s">
        <v>82</v>
      </c>
      <c r="BK146" s="203">
        <f>ROUND(I146*H146,2)</f>
        <v>0</v>
      </c>
      <c r="BL146" s="24" t="s">
        <v>166</v>
      </c>
      <c r="BM146" s="24" t="s">
        <v>220</v>
      </c>
    </row>
    <row r="147" spans="2:65" s="11" customFormat="1" ht="12" x14ac:dyDescent="0.3">
      <c r="B147" s="204"/>
      <c r="C147" s="205"/>
      <c r="D147" s="206" t="s">
        <v>168</v>
      </c>
      <c r="E147" s="207" t="s">
        <v>30</v>
      </c>
      <c r="F147" s="208" t="s">
        <v>221</v>
      </c>
      <c r="G147" s="205"/>
      <c r="H147" s="207" t="s">
        <v>30</v>
      </c>
      <c r="I147" s="209"/>
      <c r="J147" s="205"/>
      <c r="K147" s="205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168</v>
      </c>
      <c r="AU147" s="214" t="s">
        <v>84</v>
      </c>
      <c r="AV147" s="11" t="s">
        <v>82</v>
      </c>
      <c r="AW147" s="11" t="s">
        <v>37</v>
      </c>
      <c r="AX147" s="11" t="s">
        <v>74</v>
      </c>
      <c r="AY147" s="214" t="s">
        <v>159</v>
      </c>
    </row>
    <row r="148" spans="2:65" s="11" customFormat="1" ht="12" x14ac:dyDescent="0.3">
      <c r="B148" s="204"/>
      <c r="C148" s="205"/>
      <c r="D148" s="206" t="s">
        <v>168</v>
      </c>
      <c r="E148" s="207" t="s">
        <v>30</v>
      </c>
      <c r="F148" s="208" t="s">
        <v>222</v>
      </c>
      <c r="G148" s="205"/>
      <c r="H148" s="207" t="s">
        <v>30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168</v>
      </c>
      <c r="AU148" s="214" t="s">
        <v>84</v>
      </c>
      <c r="AV148" s="11" t="s">
        <v>82</v>
      </c>
      <c r="AW148" s="11" t="s">
        <v>37</v>
      </c>
      <c r="AX148" s="11" t="s">
        <v>74</v>
      </c>
      <c r="AY148" s="214" t="s">
        <v>159</v>
      </c>
    </row>
    <row r="149" spans="2:65" s="11" customFormat="1" ht="12" x14ac:dyDescent="0.3">
      <c r="B149" s="204"/>
      <c r="C149" s="205"/>
      <c r="D149" s="206" t="s">
        <v>168</v>
      </c>
      <c r="E149" s="207" t="s">
        <v>30</v>
      </c>
      <c r="F149" s="208" t="s">
        <v>223</v>
      </c>
      <c r="G149" s="205"/>
      <c r="H149" s="207" t="s">
        <v>30</v>
      </c>
      <c r="I149" s="209"/>
      <c r="J149" s="205"/>
      <c r="K149" s="205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168</v>
      </c>
      <c r="AU149" s="214" t="s">
        <v>84</v>
      </c>
      <c r="AV149" s="11" t="s">
        <v>82</v>
      </c>
      <c r="AW149" s="11" t="s">
        <v>37</v>
      </c>
      <c r="AX149" s="11" t="s">
        <v>74</v>
      </c>
      <c r="AY149" s="214" t="s">
        <v>159</v>
      </c>
    </row>
    <row r="150" spans="2:65" s="12" customFormat="1" ht="12" x14ac:dyDescent="0.3">
      <c r="B150" s="215"/>
      <c r="C150" s="216"/>
      <c r="D150" s="206" t="s">
        <v>168</v>
      </c>
      <c r="E150" s="217" t="s">
        <v>30</v>
      </c>
      <c r="F150" s="218" t="s">
        <v>224</v>
      </c>
      <c r="G150" s="216"/>
      <c r="H150" s="219">
        <v>6.968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168</v>
      </c>
      <c r="AU150" s="225" t="s">
        <v>84</v>
      </c>
      <c r="AV150" s="12" t="s">
        <v>84</v>
      </c>
      <c r="AW150" s="12" t="s">
        <v>37</v>
      </c>
      <c r="AX150" s="12" t="s">
        <v>74</v>
      </c>
      <c r="AY150" s="225" t="s">
        <v>159</v>
      </c>
    </row>
    <row r="151" spans="2:65" s="12" customFormat="1" ht="12" x14ac:dyDescent="0.3">
      <c r="B151" s="215"/>
      <c r="C151" s="216"/>
      <c r="D151" s="206" t="s">
        <v>168</v>
      </c>
      <c r="E151" s="217" t="s">
        <v>30</v>
      </c>
      <c r="F151" s="218" t="s">
        <v>225</v>
      </c>
      <c r="G151" s="216"/>
      <c r="H151" s="219">
        <v>2.63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168</v>
      </c>
      <c r="AU151" s="225" t="s">
        <v>84</v>
      </c>
      <c r="AV151" s="12" t="s">
        <v>84</v>
      </c>
      <c r="AW151" s="12" t="s">
        <v>37</v>
      </c>
      <c r="AX151" s="12" t="s">
        <v>74</v>
      </c>
      <c r="AY151" s="225" t="s">
        <v>159</v>
      </c>
    </row>
    <row r="152" spans="2:65" s="12" customFormat="1" ht="12" x14ac:dyDescent="0.3">
      <c r="B152" s="215"/>
      <c r="C152" s="216"/>
      <c r="D152" s="206" t="s">
        <v>168</v>
      </c>
      <c r="E152" s="217" t="s">
        <v>30</v>
      </c>
      <c r="F152" s="218" t="s">
        <v>226</v>
      </c>
      <c r="G152" s="216"/>
      <c r="H152" s="219">
        <v>1.002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168</v>
      </c>
      <c r="AU152" s="225" t="s">
        <v>84</v>
      </c>
      <c r="AV152" s="12" t="s">
        <v>84</v>
      </c>
      <c r="AW152" s="12" t="s">
        <v>37</v>
      </c>
      <c r="AX152" s="12" t="s">
        <v>74</v>
      </c>
      <c r="AY152" s="225" t="s">
        <v>159</v>
      </c>
    </row>
    <row r="153" spans="2:65" s="13" customFormat="1" ht="12" x14ac:dyDescent="0.3">
      <c r="B153" s="226"/>
      <c r="C153" s="227"/>
      <c r="D153" s="206" t="s">
        <v>168</v>
      </c>
      <c r="E153" s="228" t="s">
        <v>30</v>
      </c>
      <c r="F153" s="229" t="s">
        <v>186</v>
      </c>
      <c r="G153" s="227"/>
      <c r="H153" s="230">
        <v>10.6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AT153" s="236" t="s">
        <v>168</v>
      </c>
      <c r="AU153" s="236" t="s">
        <v>84</v>
      </c>
      <c r="AV153" s="13" t="s">
        <v>166</v>
      </c>
      <c r="AW153" s="13" t="s">
        <v>37</v>
      </c>
      <c r="AX153" s="13" t="s">
        <v>82</v>
      </c>
      <c r="AY153" s="236" t="s">
        <v>159</v>
      </c>
    </row>
    <row r="154" spans="2:65" s="1" customFormat="1" ht="25.5" customHeight="1" x14ac:dyDescent="0.3">
      <c r="B154" s="41"/>
      <c r="C154" s="192" t="s">
        <v>227</v>
      </c>
      <c r="D154" s="192" t="s">
        <v>161</v>
      </c>
      <c r="E154" s="193" t="s">
        <v>228</v>
      </c>
      <c r="F154" s="194" t="s">
        <v>229</v>
      </c>
      <c r="G154" s="195" t="s">
        <v>164</v>
      </c>
      <c r="H154" s="196">
        <v>1.9</v>
      </c>
      <c r="I154" s="197"/>
      <c r="J154" s="198">
        <f>ROUND(I154*H154,2)</f>
        <v>0</v>
      </c>
      <c r="K154" s="194" t="s">
        <v>165</v>
      </c>
      <c r="L154" s="61"/>
      <c r="M154" s="199" t="s">
        <v>30</v>
      </c>
      <c r="N154" s="200" t="s">
        <v>45</v>
      </c>
      <c r="O154" s="42"/>
      <c r="P154" s="201">
        <f>O154*H154</f>
        <v>0</v>
      </c>
      <c r="Q154" s="201">
        <v>2.45329</v>
      </c>
      <c r="R154" s="201">
        <f>Q154*H154</f>
        <v>4.661251</v>
      </c>
      <c r="S154" s="201">
        <v>0</v>
      </c>
      <c r="T154" s="202">
        <f>S154*H154</f>
        <v>0</v>
      </c>
      <c r="AR154" s="24" t="s">
        <v>166</v>
      </c>
      <c r="AT154" s="24" t="s">
        <v>161</v>
      </c>
      <c r="AU154" s="24" t="s">
        <v>84</v>
      </c>
      <c r="AY154" s="24" t="s">
        <v>159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24" t="s">
        <v>82</v>
      </c>
      <c r="BK154" s="203">
        <f>ROUND(I154*H154,2)</f>
        <v>0</v>
      </c>
      <c r="BL154" s="24" t="s">
        <v>166</v>
      </c>
      <c r="BM154" s="24" t="s">
        <v>230</v>
      </c>
    </row>
    <row r="155" spans="2:65" s="11" customFormat="1" ht="12" x14ac:dyDescent="0.3">
      <c r="B155" s="204"/>
      <c r="C155" s="205"/>
      <c r="D155" s="206" t="s">
        <v>168</v>
      </c>
      <c r="E155" s="207" t="s">
        <v>30</v>
      </c>
      <c r="F155" s="208" t="s">
        <v>231</v>
      </c>
      <c r="G155" s="205"/>
      <c r="H155" s="207" t="s">
        <v>30</v>
      </c>
      <c r="I155" s="209"/>
      <c r="J155" s="205"/>
      <c r="K155" s="205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168</v>
      </c>
      <c r="AU155" s="214" t="s">
        <v>84</v>
      </c>
      <c r="AV155" s="11" t="s">
        <v>82</v>
      </c>
      <c r="AW155" s="11" t="s">
        <v>37</v>
      </c>
      <c r="AX155" s="11" t="s">
        <v>74</v>
      </c>
      <c r="AY155" s="214" t="s">
        <v>159</v>
      </c>
    </row>
    <row r="156" spans="2:65" s="12" customFormat="1" ht="12" x14ac:dyDescent="0.3">
      <c r="B156" s="215"/>
      <c r="C156" s="216"/>
      <c r="D156" s="206" t="s">
        <v>168</v>
      </c>
      <c r="E156" s="217" t="s">
        <v>30</v>
      </c>
      <c r="F156" s="218" t="s">
        <v>232</v>
      </c>
      <c r="G156" s="216"/>
      <c r="H156" s="219">
        <v>1.9</v>
      </c>
      <c r="I156" s="220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AT156" s="225" t="s">
        <v>168</v>
      </c>
      <c r="AU156" s="225" t="s">
        <v>84</v>
      </c>
      <c r="AV156" s="12" t="s">
        <v>84</v>
      </c>
      <c r="AW156" s="12" t="s">
        <v>37</v>
      </c>
      <c r="AX156" s="12" t="s">
        <v>82</v>
      </c>
      <c r="AY156" s="225" t="s">
        <v>159</v>
      </c>
    </row>
    <row r="157" spans="2:65" s="1" customFormat="1" ht="16.5" customHeight="1" x14ac:dyDescent="0.3">
      <c r="B157" s="41"/>
      <c r="C157" s="192" t="s">
        <v>233</v>
      </c>
      <c r="D157" s="192" t="s">
        <v>161</v>
      </c>
      <c r="E157" s="193" t="s">
        <v>234</v>
      </c>
      <c r="F157" s="194" t="s">
        <v>235</v>
      </c>
      <c r="G157" s="195" t="s">
        <v>214</v>
      </c>
      <c r="H157" s="196">
        <v>3</v>
      </c>
      <c r="I157" s="197"/>
      <c r="J157" s="198">
        <f>ROUND(I157*H157,2)</f>
        <v>0</v>
      </c>
      <c r="K157" s="194" t="s">
        <v>165</v>
      </c>
      <c r="L157" s="61"/>
      <c r="M157" s="199" t="s">
        <v>30</v>
      </c>
      <c r="N157" s="200" t="s">
        <v>45</v>
      </c>
      <c r="O157" s="42"/>
      <c r="P157" s="201">
        <f>O157*H157</f>
        <v>0</v>
      </c>
      <c r="Q157" s="201">
        <v>2.47E-3</v>
      </c>
      <c r="R157" s="201">
        <f>Q157*H157</f>
        <v>7.4099999999999999E-3</v>
      </c>
      <c r="S157" s="201">
        <v>0</v>
      </c>
      <c r="T157" s="202">
        <f>S157*H157</f>
        <v>0</v>
      </c>
      <c r="AR157" s="24" t="s">
        <v>166</v>
      </c>
      <c r="AT157" s="24" t="s">
        <v>161</v>
      </c>
      <c r="AU157" s="24" t="s">
        <v>84</v>
      </c>
      <c r="AY157" s="24" t="s">
        <v>159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24" t="s">
        <v>82</v>
      </c>
      <c r="BK157" s="203">
        <f>ROUND(I157*H157,2)</f>
        <v>0</v>
      </c>
      <c r="BL157" s="24" t="s">
        <v>166</v>
      </c>
      <c r="BM157" s="24" t="s">
        <v>236</v>
      </c>
    </row>
    <row r="158" spans="2:65" s="11" customFormat="1" ht="12" x14ac:dyDescent="0.3">
      <c r="B158" s="204"/>
      <c r="C158" s="205"/>
      <c r="D158" s="206" t="s">
        <v>168</v>
      </c>
      <c r="E158" s="207" t="s">
        <v>30</v>
      </c>
      <c r="F158" s="208" t="s">
        <v>231</v>
      </c>
      <c r="G158" s="205"/>
      <c r="H158" s="207" t="s">
        <v>30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168</v>
      </c>
      <c r="AU158" s="214" t="s">
        <v>84</v>
      </c>
      <c r="AV158" s="11" t="s">
        <v>82</v>
      </c>
      <c r="AW158" s="11" t="s">
        <v>37</v>
      </c>
      <c r="AX158" s="11" t="s">
        <v>74</v>
      </c>
      <c r="AY158" s="214" t="s">
        <v>159</v>
      </c>
    </row>
    <row r="159" spans="2:65" s="12" customFormat="1" ht="12" x14ac:dyDescent="0.3">
      <c r="B159" s="215"/>
      <c r="C159" s="216"/>
      <c r="D159" s="206" t="s">
        <v>168</v>
      </c>
      <c r="E159" s="217" t="s">
        <v>30</v>
      </c>
      <c r="F159" s="218" t="s">
        <v>237</v>
      </c>
      <c r="G159" s="216"/>
      <c r="H159" s="219">
        <v>3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168</v>
      </c>
      <c r="AU159" s="225" t="s">
        <v>84</v>
      </c>
      <c r="AV159" s="12" t="s">
        <v>84</v>
      </c>
      <c r="AW159" s="12" t="s">
        <v>37</v>
      </c>
      <c r="AX159" s="12" t="s">
        <v>82</v>
      </c>
      <c r="AY159" s="225" t="s">
        <v>159</v>
      </c>
    </row>
    <row r="160" spans="2:65" s="1" customFormat="1" ht="16.5" customHeight="1" x14ac:dyDescent="0.3">
      <c r="B160" s="41"/>
      <c r="C160" s="192" t="s">
        <v>238</v>
      </c>
      <c r="D160" s="192" t="s">
        <v>161</v>
      </c>
      <c r="E160" s="193" t="s">
        <v>239</v>
      </c>
      <c r="F160" s="194" t="s">
        <v>240</v>
      </c>
      <c r="G160" s="195" t="s">
        <v>214</v>
      </c>
      <c r="H160" s="196">
        <v>3</v>
      </c>
      <c r="I160" s="197"/>
      <c r="J160" s="198">
        <f>ROUND(I160*H160,2)</f>
        <v>0</v>
      </c>
      <c r="K160" s="194" t="s">
        <v>165</v>
      </c>
      <c r="L160" s="61"/>
      <c r="M160" s="199" t="s">
        <v>30</v>
      </c>
      <c r="N160" s="200" t="s">
        <v>45</v>
      </c>
      <c r="O160" s="42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24" t="s">
        <v>166</v>
      </c>
      <c r="AT160" s="24" t="s">
        <v>161</v>
      </c>
      <c r="AU160" s="24" t="s">
        <v>84</v>
      </c>
      <c r="AY160" s="24" t="s">
        <v>159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4" t="s">
        <v>82</v>
      </c>
      <c r="BK160" s="203">
        <f>ROUND(I160*H160,2)</f>
        <v>0</v>
      </c>
      <c r="BL160" s="24" t="s">
        <v>166</v>
      </c>
      <c r="BM160" s="24" t="s">
        <v>241</v>
      </c>
    </row>
    <row r="161" spans="2:65" s="1" customFormat="1" ht="16.5" customHeight="1" x14ac:dyDescent="0.3">
      <c r="B161" s="41"/>
      <c r="C161" s="192" t="s">
        <v>242</v>
      </c>
      <c r="D161" s="192" t="s">
        <v>161</v>
      </c>
      <c r="E161" s="193" t="s">
        <v>243</v>
      </c>
      <c r="F161" s="194" t="s">
        <v>244</v>
      </c>
      <c r="G161" s="195" t="s">
        <v>208</v>
      </c>
      <c r="H161" s="196">
        <v>0.15</v>
      </c>
      <c r="I161" s="197"/>
      <c r="J161" s="198">
        <f>ROUND(I161*H161,2)</f>
        <v>0</v>
      </c>
      <c r="K161" s="194" t="s">
        <v>165</v>
      </c>
      <c r="L161" s="61"/>
      <c r="M161" s="199" t="s">
        <v>30</v>
      </c>
      <c r="N161" s="200" t="s">
        <v>45</v>
      </c>
      <c r="O161" s="42"/>
      <c r="P161" s="201">
        <f>O161*H161</f>
        <v>0</v>
      </c>
      <c r="Q161" s="201">
        <v>1.0525899999999999</v>
      </c>
      <c r="R161" s="201">
        <f>Q161*H161</f>
        <v>0.15788849999999999</v>
      </c>
      <c r="S161" s="201">
        <v>0</v>
      </c>
      <c r="T161" s="202">
        <f>S161*H161</f>
        <v>0</v>
      </c>
      <c r="AR161" s="24" t="s">
        <v>166</v>
      </c>
      <c r="AT161" s="24" t="s">
        <v>161</v>
      </c>
      <c r="AU161" s="24" t="s">
        <v>84</v>
      </c>
      <c r="AY161" s="24" t="s">
        <v>159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4" t="s">
        <v>82</v>
      </c>
      <c r="BK161" s="203">
        <f>ROUND(I161*H161,2)</f>
        <v>0</v>
      </c>
      <c r="BL161" s="24" t="s">
        <v>166</v>
      </c>
      <c r="BM161" s="24" t="s">
        <v>245</v>
      </c>
    </row>
    <row r="162" spans="2:65" s="11" customFormat="1" ht="12" x14ac:dyDescent="0.3">
      <c r="B162" s="204"/>
      <c r="C162" s="205"/>
      <c r="D162" s="206" t="s">
        <v>168</v>
      </c>
      <c r="E162" s="207" t="s">
        <v>30</v>
      </c>
      <c r="F162" s="208" t="s">
        <v>246</v>
      </c>
      <c r="G162" s="205"/>
      <c r="H162" s="207" t="s">
        <v>30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168</v>
      </c>
      <c r="AU162" s="214" t="s">
        <v>84</v>
      </c>
      <c r="AV162" s="11" t="s">
        <v>82</v>
      </c>
      <c r="AW162" s="11" t="s">
        <v>37</v>
      </c>
      <c r="AX162" s="11" t="s">
        <v>74</v>
      </c>
      <c r="AY162" s="214" t="s">
        <v>159</v>
      </c>
    </row>
    <row r="163" spans="2:65" s="11" customFormat="1" ht="12" x14ac:dyDescent="0.3">
      <c r="B163" s="204"/>
      <c r="C163" s="205"/>
      <c r="D163" s="206" t="s">
        <v>168</v>
      </c>
      <c r="E163" s="207" t="s">
        <v>30</v>
      </c>
      <c r="F163" s="208" t="s">
        <v>247</v>
      </c>
      <c r="G163" s="205"/>
      <c r="H163" s="207" t="s">
        <v>30</v>
      </c>
      <c r="I163" s="209"/>
      <c r="J163" s="205"/>
      <c r="K163" s="205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168</v>
      </c>
      <c r="AU163" s="214" t="s">
        <v>84</v>
      </c>
      <c r="AV163" s="11" t="s">
        <v>82</v>
      </c>
      <c r="AW163" s="11" t="s">
        <v>37</v>
      </c>
      <c r="AX163" s="11" t="s">
        <v>74</v>
      </c>
      <c r="AY163" s="214" t="s">
        <v>159</v>
      </c>
    </row>
    <row r="164" spans="2:65" s="12" customFormat="1" ht="12" x14ac:dyDescent="0.3">
      <c r="B164" s="215"/>
      <c r="C164" s="216"/>
      <c r="D164" s="206" t="s">
        <v>168</v>
      </c>
      <c r="E164" s="217" t="s">
        <v>30</v>
      </c>
      <c r="F164" s="218" t="s">
        <v>248</v>
      </c>
      <c r="G164" s="216"/>
      <c r="H164" s="219">
        <v>0.14399999999999999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168</v>
      </c>
      <c r="AU164" s="225" t="s">
        <v>84</v>
      </c>
      <c r="AV164" s="12" t="s">
        <v>84</v>
      </c>
      <c r="AW164" s="12" t="s">
        <v>37</v>
      </c>
      <c r="AX164" s="12" t="s">
        <v>74</v>
      </c>
      <c r="AY164" s="225" t="s">
        <v>159</v>
      </c>
    </row>
    <row r="165" spans="2:65" s="12" customFormat="1" ht="12" x14ac:dyDescent="0.3">
      <c r="B165" s="215"/>
      <c r="C165" s="216"/>
      <c r="D165" s="206" t="s">
        <v>168</v>
      </c>
      <c r="E165" s="217" t="s">
        <v>30</v>
      </c>
      <c r="F165" s="218" t="s">
        <v>249</v>
      </c>
      <c r="G165" s="216"/>
      <c r="H165" s="219">
        <v>6.0000000000000001E-3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168</v>
      </c>
      <c r="AU165" s="225" t="s">
        <v>84</v>
      </c>
      <c r="AV165" s="12" t="s">
        <v>84</v>
      </c>
      <c r="AW165" s="12" t="s">
        <v>37</v>
      </c>
      <c r="AX165" s="12" t="s">
        <v>74</v>
      </c>
      <c r="AY165" s="225" t="s">
        <v>159</v>
      </c>
    </row>
    <row r="166" spans="2:65" s="13" customFormat="1" ht="12" x14ac:dyDescent="0.3">
      <c r="B166" s="226"/>
      <c r="C166" s="227"/>
      <c r="D166" s="206" t="s">
        <v>168</v>
      </c>
      <c r="E166" s="228" t="s">
        <v>30</v>
      </c>
      <c r="F166" s="229" t="s">
        <v>186</v>
      </c>
      <c r="G166" s="227"/>
      <c r="H166" s="230">
        <v>0.15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AT166" s="236" t="s">
        <v>168</v>
      </c>
      <c r="AU166" s="236" t="s">
        <v>84</v>
      </c>
      <c r="AV166" s="13" t="s">
        <v>166</v>
      </c>
      <c r="AW166" s="13" t="s">
        <v>37</v>
      </c>
      <c r="AX166" s="13" t="s">
        <v>82</v>
      </c>
      <c r="AY166" s="236" t="s">
        <v>159</v>
      </c>
    </row>
    <row r="167" spans="2:65" s="1" customFormat="1" ht="16.5" customHeight="1" x14ac:dyDescent="0.3">
      <c r="B167" s="41"/>
      <c r="C167" s="192" t="s">
        <v>250</v>
      </c>
      <c r="D167" s="192" t="s">
        <v>161</v>
      </c>
      <c r="E167" s="193" t="s">
        <v>251</v>
      </c>
      <c r="F167" s="194" t="s">
        <v>252</v>
      </c>
      <c r="G167" s="195" t="s">
        <v>208</v>
      </c>
      <c r="H167" s="196">
        <v>0.22800000000000001</v>
      </c>
      <c r="I167" s="197"/>
      <c r="J167" s="198">
        <f>ROUND(I167*H167,2)</f>
        <v>0</v>
      </c>
      <c r="K167" s="194" t="s">
        <v>165</v>
      </c>
      <c r="L167" s="61"/>
      <c r="M167" s="199" t="s">
        <v>30</v>
      </c>
      <c r="N167" s="200" t="s">
        <v>45</v>
      </c>
      <c r="O167" s="42"/>
      <c r="P167" s="201">
        <f>O167*H167</f>
        <v>0</v>
      </c>
      <c r="Q167" s="201">
        <v>1.0601700000000001</v>
      </c>
      <c r="R167" s="201">
        <f>Q167*H167</f>
        <v>0.24171876000000003</v>
      </c>
      <c r="S167" s="201">
        <v>0</v>
      </c>
      <c r="T167" s="202">
        <f>S167*H167</f>
        <v>0</v>
      </c>
      <c r="AR167" s="24" t="s">
        <v>166</v>
      </c>
      <c r="AT167" s="24" t="s">
        <v>161</v>
      </c>
      <c r="AU167" s="24" t="s">
        <v>84</v>
      </c>
      <c r="AY167" s="24" t="s">
        <v>159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24" t="s">
        <v>82</v>
      </c>
      <c r="BK167" s="203">
        <f>ROUND(I167*H167,2)</f>
        <v>0</v>
      </c>
      <c r="BL167" s="24" t="s">
        <v>166</v>
      </c>
      <c r="BM167" s="24" t="s">
        <v>253</v>
      </c>
    </row>
    <row r="168" spans="2:65" s="11" customFormat="1" ht="12" x14ac:dyDescent="0.3">
      <c r="B168" s="204"/>
      <c r="C168" s="205"/>
      <c r="D168" s="206" t="s">
        <v>168</v>
      </c>
      <c r="E168" s="207" t="s">
        <v>30</v>
      </c>
      <c r="F168" s="208" t="s">
        <v>231</v>
      </c>
      <c r="G168" s="205"/>
      <c r="H168" s="207" t="s">
        <v>30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168</v>
      </c>
      <c r="AU168" s="214" t="s">
        <v>84</v>
      </c>
      <c r="AV168" s="11" t="s">
        <v>82</v>
      </c>
      <c r="AW168" s="11" t="s">
        <v>37</v>
      </c>
      <c r="AX168" s="11" t="s">
        <v>74</v>
      </c>
      <c r="AY168" s="214" t="s">
        <v>159</v>
      </c>
    </row>
    <row r="169" spans="2:65" s="11" customFormat="1" ht="12" x14ac:dyDescent="0.3">
      <c r="B169" s="204"/>
      <c r="C169" s="205"/>
      <c r="D169" s="206" t="s">
        <v>168</v>
      </c>
      <c r="E169" s="207" t="s">
        <v>30</v>
      </c>
      <c r="F169" s="208" t="s">
        <v>254</v>
      </c>
      <c r="G169" s="205"/>
      <c r="H169" s="207" t="s">
        <v>30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168</v>
      </c>
      <c r="AU169" s="214" t="s">
        <v>84</v>
      </c>
      <c r="AV169" s="11" t="s">
        <v>82</v>
      </c>
      <c r="AW169" s="11" t="s">
        <v>37</v>
      </c>
      <c r="AX169" s="11" t="s">
        <v>74</v>
      </c>
      <c r="AY169" s="214" t="s">
        <v>159</v>
      </c>
    </row>
    <row r="170" spans="2:65" s="11" customFormat="1" ht="12" x14ac:dyDescent="0.3">
      <c r="B170" s="204"/>
      <c r="C170" s="205"/>
      <c r="D170" s="206" t="s">
        <v>168</v>
      </c>
      <c r="E170" s="207" t="s">
        <v>30</v>
      </c>
      <c r="F170" s="208" t="s">
        <v>182</v>
      </c>
      <c r="G170" s="205"/>
      <c r="H170" s="207" t="s">
        <v>30</v>
      </c>
      <c r="I170" s="209"/>
      <c r="J170" s="205"/>
      <c r="K170" s="205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168</v>
      </c>
      <c r="AU170" s="214" t="s">
        <v>84</v>
      </c>
      <c r="AV170" s="11" t="s">
        <v>82</v>
      </c>
      <c r="AW170" s="11" t="s">
        <v>37</v>
      </c>
      <c r="AX170" s="11" t="s">
        <v>74</v>
      </c>
      <c r="AY170" s="214" t="s">
        <v>159</v>
      </c>
    </row>
    <row r="171" spans="2:65" s="12" customFormat="1" ht="12" x14ac:dyDescent="0.3">
      <c r="B171" s="215"/>
      <c r="C171" s="216"/>
      <c r="D171" s="206" t="s">
        <v>168</v>
      </c>
      <c r="E171" s="217" t="s">
        <v>30</v>
      </c>
      <c r="F171" s="218" t="s">
        <v>255</v>
      </c>
      <c r="G171" s="216"/>
      <c r="H171" s="219">
        <v>0.22800000000000001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AT171" s="225" t="s">
        <v>168</v>
      </c>
      <c r="AU171" s="225" t="s">
        <v>84</v>
      </c>
      <c r="AV171" s="12" t="s">
        <v>84</v>
      </c>
      <c r="AW171" s="12" t="s">
        <v>37</v>
      </c>
      <c r="AX171" s="12" t="s">
        <v>82</v>
      </c>
      <c r="AY171" s="225" t="s">
        <v>159</v>
      </c>
    </row>
    <row r="172" spans="2:65" s="10" customFormat="1" ht="29.85" customHeight="1" x14ac:dyDescent="0.35">
      <c r="B172" s="176"/>
      <c r="C172" s="177"/>
      <c r="D172" s="178" t="s">
        <v>73</v>
      </c>
      <c r="E172" s="190" t="s">
        <v>187</v>
      </c>
      <c r="F172" s="190" t="s">
        <v>256</v>
      </c>
      <c r="G172" s="177"/>
      <c r="H172" s="177"/>
      <c r="I172" s="180"/>
      <c r="J172" s="191">
        <f>BK172</f>
        <v>0</v>
      </c>
      <c r="K172" s="177"/>
      <c r="L172" s="182"/>
      <c r="M172" s="183"/>
      <c r="N172" s="184"/>
      <c r="O172" s="184"/>
      <c r="P172" s="185">
        <f>SUM(P173:P233)</f>
        <v>0</v>
      </c>
      <c r="Q172" s="184"/>
      <c r="R172" s="185">
        <f>SUM(R173:R233)</f>
        <v>60.875251139999996</v>
      </c>
      <c r="S172" s="184"/>
      <c r="T172" s="186">
        <f>SUM(T173:T233)</f>
        <v>0</v>
      </c>
      <c r="AR172" s="187" t="s">
        <v>82</v>
      </c>
      <c r="AT172" s="188" t="s">
        <v>73</v>
      </c>
      <c r="AU172" s="188" t="s">
        <v>82</v>
      </c>
      <c r="AY172" s="187" t="s">
        <v>159</v>
      </c>
      <c r="BK172" s="189">
        <f>SUM(BK173:BK233)</f>
        <v>0</v>
      </c>
    </row>
    <row r="173" spans="2:65" s="1" customFormat="1" ht="25.5" customHeight="1" x14ac:dyDescent="0.3">
      <c r="B173" s="41"/>
      <c r="C173" s="192" t="s">
        <v>257</v>
      </c>
      <c r="D173" s="192" t="s">
        <v>161</v>
      </c>
      <c r="E173" s="193" t="s">
        <v>258</v>
      </c>
      <c r="F173" s="194" t="s">
        <v>259</v>
      </c>
      <c r="G173" s="195" t="s">
        <v>164</v>
      </c>
      <c r="H173" s="196">
        <v>1</v>
      </c>
      <c r="I173" s="197"/>
      <c r="J173" s="198">
        <f>ROUND(I173*H173,2)</f>
        <v>0</v>
      </c>
      <c r="K173" s="194" t="s">
        <v>30</v>
      </c>
      <c r="L173" s="61"/>
      <c r="M173" s="199" t="s">
        <v>30</v>
      </c>
      <c r="N173" s="200" t="s">
        <v>45</v>
      </c>
      <c r="O173" s="42"/>
      <c r="P173" s="201">
        <f>O173*H173</f>
        <v>0</v>
      </c>
      <c r="Q173" s="201">
        <v>0.87034</v>
      </c>
      <c r="R173" s="201">
        <f>Q173*H173</f>
        <v>0.87034</v>
      </c>
      <c r="S173" s="201">
        <v>0</v>
      </c>
      <c r="T173" s="202">
        <f>S173*H173</f>
        <v>0</v>
      </c>
      <c r="AR173" s="24" t="s">
        <v>166</v>
      </c>
      <c r="AT173" s="24" t="s">
        <v>161</v>
      </c>
      <c r="AU173" s="24" t="s">
        <v>84</v>
      </c>
      <c r="AY173" s="24" t="s">
        <v>159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24" t="s">
        <v>82</v>
      </c>
      <c r="BK173" s="203">
        <f>ROUND(I173*H173,2)</f>
        <v>0</v>
      </c>
      <c r="BL173" s="24" t="s">
        <v>166</v>
      </c>
      <c r="BM173" s="24" t="s">
        <v>260</v>
      </c>
    </row>
    <row r="174" spans="2:65" s="11" customFormat="1" ht="12" x14ac:dyDescent="0.3">
      <c r="B174" s="204"/>
      <c r="C174" s="205"/>
      <c r="D174" s="206" t="s">
        <v>168</v>
      </c>
      <c r="E174" s="207" t="s">
        <v>30</v>
      </c>
      <c r="F174" s="208" t="s">
        <v>261</v>
      </c>
      <c r="G174" s="205"/>
      <c r="H174" s="207" t="s">
        <v>30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168</v>
      </c>
      <c r="AU174" s="214" t="s">
        <v>84</v>
      </c>
      <c r="AV174" s="11" t="s">
        <v>82</v>
      </c>
      <c r="AW174" s="11" t="s">
        <v>37</v>
      </c>
      <c r="AX174" s="11" t="s">
        <v>74</v>
      </c>
      <c r="AY174" s="214" t="s">
        <v>159</v>
      </c>
    </row>
    <row r="175" spans="2:65" s="12" customFormat="1" ht="12" x14ac:dyDescent="0.3">
      <c r="B175" s="215"/>
      <c r="C175" s="216"/>
      <c r="D175" s="206" t="s">
        <v>168</v>
      </c>
      <c r="E175" s="217" t="s">
        <v>30</v>
      </c>
      <c r="F175" s="218" t="s">
        <v>262</v>
      </c>
      <c r="G175" s="216"/>
      <c r="H175" s="219">
        <v>0.49099999999999999</v>
      </c>
      <c r="I175" s="220"/>
      <c r="J175" s="216"/>
      <c r="K175" s="216"/>
      <c r="L175" s="221"/>
      <c r="M175" s="222"/>
      <c r="N175" s="223"/>
      <c r="O175" s="223"/>
      <c r="P175" s="223"/>
      <c r="Q175" s="223"/>
      <c r="R175" s="223"/>
      <c r="S175" s="223"/>
      <c r="T175" s="224"/>
      <c r="AT175" s="225" t="s">
        <v>168</v>
      </c>
      <c r="AU175" s="225" t="s">
        <v>84</v>
      </c>
      <c r="AV175" s="12" t="s">
        <v>84</v>
      </c>
      <c r="AW175" s="12" t="s">
        <v>37</v>
      </c>
      <c r="AX175" s="12" t="s">
        <v>74</v>
      </c>
      <c r="AY175" s="225" t="s">
        <v>159</v>
      </c>
    </row>
    <row r="176" spans="2:65" s="12" customFormat="1" ht="12" x14ac:dyDescent="0.3">
      <c r="B176" s="215"/>
      <c r="C176" s="216"/>
      <c r="D176" s="206" t="s">
        <v>168</v>
      </c>
      <c r="E176" s="217" t="s">
        <v>30</v>
      </c>
      <c r="F176" s="218" t="s">
        <v>263</v>
      </c>
      <c r="G176" s="216"/>
      <c r="H176" s="219">
        <v>0.161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168</v>
      </c>
      <c r="AU176" s="225" t="s">
        <v>84</v>
      </c>
      <c r="AV176" s="12" t="s">
        <v>84</v>
      </c>
      <c r="AW176" s="12" t="s">
        <v>37</v>
      </c>
      <c r="AX176" s="12" t="s">
        <v>74</v>
      </c>
      <c r="AY176" s="225" t="s">
        <v>159</v>
      </c>
    </row>
    <row r="177" spans="2:65" s="12" customFormat="1" ht="12" x14ac:dyDescent="0.3">
      <c r="B177" s="215"/>
      <c r="C177" s="216"/>
      <c r="D177" s="206" t="s">
        <v>168</v>
      </c>
      <c r="E177" s="217" t="s">
        <v>30</v>
      </c>
      <c r="F177" s="218" t="s">
        <v>264</v>
      </c>
      <c r="G177" s="216"/>
      <c r="H177" s="219">
        <v>0.13200000000000001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168</v>
      </c>
      <c r="AU177" s="225" t="s">
        <v>84</v>
      </c>
      <c r="AV177" s="12" t="s">
        <v>84</v>
      </c>
      <c r="AW177" s="12" t="s">
        <v>37</v>
      </c>
      <c r="AX177" s="12" t="s">
        <v>74</v>
      </c>
      <c r="AY177" s="225" t="s">
        <v>159</v>
      </c>
    </row>
    <row r="178" spans="2:65" s="12" customFormat="1" ht="12" x14ac:dyDescent="0.3">
      <c r="B178" s="215"/>
      <c r="C178" s="216"/>
      <c r="D178" s="206" t="s">
        <v>168</v>
      </c>
      <c r="E178" s="217" t="s">
        <v>30</v>
      </c>
      <c r="F178" s="218" t="s">
        <v>265</v>
      </c>
      <c r="G178" s="216"/>
      <c r="H178" s="219">
        <v>0.216</v>
      </c>
      <c r="I178" s="220"/>
      <c r="J178" s="216"/>
      <c r="K178" s="216"/>
      <c r="L178" s="221"/>
      <c r="M178" s="222"/>
      <c r="N178" s="223"/>
      <c r="O178" s="223"/>
      <c r="P178" s="223"/>
      <c r="Q178" s="223"/>
      <c r="R178" s="223"/>
      <c r="S178" s="223"/>
      <c r="T178" s="224"/>
      <c r="AT178" s="225" t="s">
        <v>168</v>
      </c>
      <c r="AU178" s="225" t="s">
        <v>84</v>
      </c>
      <c r="AV178" s="12" t="s">
        <v>84</v>
      </c>
      <c r="AW178" s="12" t="s">
        <v>37</v>
      </c>
      <c r="AX178" s="12" t="s">
        <v>74</v>
      </c>
      <c r="AY178" s="225" t="s">
        <v>159</v>
      </c>
    </row>
    <row r="179" spans="2:65" s="13" customFormat="1" ht="12" x14ac:dyDescent="0.3">
      <c r="B179" s="226"/>
      <c r="C179" s="227"/>
      <c r="D179" s="206" t="s">
        <v>168</v>
      </c>
      <c r="E179" s="228" t="s">
        <v>30</v>
      </c>
      <c r="F179" s="229" t="s">
        <v>186</v>
      </c>
      <c r="G179" s="227"/>
      <c r="H179" s="230">
        <v>1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AT179" s="236" t="s">
        <v>168</v>
      </c>
      <c r="AU179" s="236" t="s">
        <v>84</v>
      </c>
      <c r="AV179" s="13" t="s">
        <v>166</v>
      </c>
      <c r="AW179" s="13" t="s">
        <v>37</v>
      </c>
      <c r="AX179" s="13" t="s">
        <v>82</v>
      </c>
      <c r="AY179" s="236" t="s">
        <v>159</v>
      </c>
    </row>
    <row r="180" spans="2:65" s="1" customFormat="1" ht="25.5" customHeight="1" x14ac:dyDescent="0.3">
      <c r="B180" s="41"/>
      <c r="C180" s="192" t="s">
        <v>10</v>
      </c>
      <c r="D180" s="192" t="s">
        <v>161</v>
      </c>
      <c r="E180" s="193" t="s">
        <v>266</v>
      </c>
      <c r="F180" s="194" t="s">
        <v>267</v>
      </c>
      <c r="G180" s="195" t="s">
        <v>164</v>
      </c>
      <c r="H180" s="196">
        <v>5</v>
      </c>
      <c r="I180" s="197"/>
      <c r="J180" s="198">
        <f>ROUND(I180*H180,2)</f>
        <v>0</v>
      </c>
      <c r="K180" s="194" t="s">
        <v>30</v>
      </c>
      <c r="L180" s="61"/>
      <c r="M180" s="199" t="s">
        <v>30</v>
      </c>
      <c r="N180" s="200" t="s">
        <v>45</v>
      </c>
      <c r="O180" s="42"/>
      <c r="P180" s="201">
        <f>O180*H180</f>
        <v>0</v>
      </c>
      <c r="Q180" s="201">
        <v>0.87090000000000001</v>
      </c>
      <c r="R180" s="201">
        <f>Q180*H180</f>
        <v>4.3544999999999998</v>
      </c>
      <c r="S180" s="201">
        <v>0</v>
      </c>
      <c r="T180" s="202">
        <f>S180*H180</f>
        <v>0</v>
      </c>
      <c r="AR180" s="24" t="s">
        <v>166</v>
      </c>
      <c r="AT180" s="24" t="s">
        <v>161</v>
      </c>
      <c r="AU180" s="24" t="s">
        <v>84</v>
      </c>
      <c r="AY180" s="24" t="s">
        <v>159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24" t="s">
        <v>82</v>
      </c>
      <c r="BK180" s="203">
        <f>ROUND(I180*H180,2)</f>
        <v>0</v>
      </c>
      <c r="BL180" s="24" t="s">
        <v>166</v>
      </c>
      <c r="BM180" s="24" t="s">
        <v>268</v>
      </c>
    </row>
    <row r="181" spans="2:65" s="11" customFormat="1" ht="12" x14ac:dyDescent="0.3">
      <c r="B181" s="204"/>
      <c r="C181" s="205"/>
      <c r="D181" s="206" t="s">
        <v>168</v>
      </c>
      <c r="E181" s="207" t="s">
        <v>30</v>
      </c>
      <c r="F181" s="208" t="s">
        <v>261</v>
      </c>
      <c r="G181" s="205"/>
      <c r="H181" s="207" t="s">
        <v>30</v>
      </c>
      <c r="I181" s="209"/>
      <c r="J181" s="205"/>
      <c r="K181" s="205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168</v>
      </c>
      <c r="AU181" s="214" t="s">
        <v>84</v>
      </c>
      <c r="AV181" s="11" t="s">
        <v>82</v>
      </c>
      <c r="AW181" s="11" t="s">
        <v>37</v>
      </c>
      <c r="AX181" s="11" t="s">
        <v>74</v>
      </c>
      <c r="AY181" s="214" t="s">
        <v>159</v>
      </c>
    </row>
    <row r="182" spans="2:65" s="12" customFormat="1" ht="12" x14ac:dyDescent="0.3">
      <c r="B182" s="215"/>
      <c r="C182" s="216"/>
      <c r="D182" s="206" t="s">
        <v>168</v>
      </c>
      <c r="E182" s="217" t="s">
        <v>30</v>
      </c>
      <c r="F182" s="218" t="s">
        <v>269</v>
      </c>
      <c r="G182" s="216"/>
      <c r="H182" s="219">
        <v>4.7990000000000004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168</v>
      </c>
      <c r="AU182" s="225" t="s">
        <v>84</v>
      </c>
      <c r="AV182" s="12" t="s">
        <v>84</v>
      </c>
      <c r="AW182" s="12" t="s">
        <v>37</v>
      </c>
      <c r="AX182" s="12" t="s">
        <v>74</v>
      </c>
      <c r="AY182" s="225" t="s">
        <v>159</v>
      </c>
    </row>
    <row r="183" spans="2:65" s="12" customFormat="1" ht="12" x14ac:dyDescent="0.3">
      <c r="B183" s="215"/>
      <c r="C183" s="216"/>
      <c r="D183" s="206" t="s">
        <v>168</v>
      </c>
      <c r="E183" s="217" t="s">
        <v>30</v>
      </c>
      <c r="F183" s="218" t="s">
        <v>270</v>
      </c>
      <c r="G183" s="216"/>
      <c r="H183" s="219">
        <v>0.20100000000000001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168</v>
      </c>
      <c r="AU183" s="225" t="s">
        <v>84</v>
      </c>
      <c r="AV183" s="12" t="s">
        <v>84</v>
      </c>
      <c r="AW183" s="12" t="s">
        <v>37</v>
      </c>
      <c r="AX183" s="12" t="s">
        <v>74</v>
      </c>
      <c r="AY183" s="225" t="s">
        <v>159</v>
      </c>
    </row>
    <row r="184" spans="2:65" s="13" customFormat="1" ht="12" x14ac:dyDescent="0.3">
      <c r="B184" s="226"/>
      <c r="C184" s="227"/>
      <c r="D184" s="206" t="s">
        <v>168</v>
      </c>
      <c r="E184" s="228" t="s">
        <v>30</v>
      </c>
      <c r="F184" s="229" t="s">
        <v>186</v>
      </c>
      <c r="G184" s="227"/>
      <c r="H184" s="230">
        <v>5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AT184" s="236" t="s">
        <v>168</v>
      </c>
      <c r="AU184" s="236" t="s">
        <v>84</v>
      </c>
      <c r="AV184" s="13" t="s">
        <v>166</v>
      </c>
      <c r="AW184" s="13" t="s">
        <v>37</v>
      </c>
      <c r="AX184" s="13" t="s">
        <v>82</v>
      </c>
      <c r="AY184" s="236" t="s">
        <v>159</v>
      </c>
    </row>
    <row r="185" spans="2:65" s="1" customFormat="1" ht="25.5" customHeight="1" x14ac:dyDescent="0.3">
      <c r="B185" s="41"/>
      <c r="C185" s="192" t="s">
        <v>271</v>
      </c>
      <c r="D185" s="192" t="s">
        <v>161</v>
      </c>
      <c r="E185" s="193" t="s">
        <v>272</v>
      </c>
      <c r="F185" s="194" t="s">
        <v>273</v>
      </c>
      <c r="G185" s="195" t="s">
        <v>214</v>
      </c>
      <c r="H185" s="196">
        <v>3.5</v>
      </c>
      <c r="I185" s="197"/>
      <c r="J185" s="198">
        <f>ROUND(I185*H185,2)</f>
        <v>0</v>
      </c>
      <c r="K185" s="194" t="s">
        <v>165</v>
      </c>
      <c r="L185" s="61"/>
      <c r="M185" s="199" t="s">
        <v>30</v>
      </c>
      <c r="N185" s="200" t="s">
        <v>45</v>
      </c>
      <c r="O185" s="42"/>
      <c r="P185" s="201">
        <f>O185*H185</f>
        <v>0</v>
      </c>
      <c r="Q185" s="201">
        <v>5.2839999999999998E-2</v>
      </c>
      <c r="R185" s="201">
        <f>Q185*H185</f>
        <v>0.18493999999999999</v>
      </c>
      <c r="S185" s="201">
        <v>0</v>
      </c>
      <c r="T185" s="202">
        <f>S185*H185</f>
        <v>0</v>
      </c>
      <c r="AR185" s="24" t="s">
        <v>166</v>
      </c>
      <c r="AT185" s="24" t="s">
        <v>161</v>
      </c>
      <c r="AU185" s="24" t="s">
        <v>84</v>
      </c>
      <c r="AY185" s="24" t="s">
        <v>159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24" t="s">
        <v>82</v>
      </c>
      <c r="BK185" s="203">
        <f>ROUND(I185*H185,2)</f>
        <v>0</v>
      </c>
      <c r="BL185" s="24" t="s">
        <v>166</v>
      </c>
      <c r="BM185" s="24" t="s">
        <v>274</v>
      </c>
    </row>
    <row r="186" spans="2:65" s="12" customFormat="1" ht="12" x14ac:dyDescent="0.3">
      <c r="B186" s="215"/>
      <c r="C186" s="216"/>
      <c r="D186" s="206" t="s">
        <v>168</v>
      </c>
      <c r="E186" s="217" t="s">
        <v>30</v>
      </c>
      <c r="F186" s="218" t="s">
        <v>275</v>
      </c>
      <c r="G186" s="216"/>
      <c r="H186" s="219">
        <v>3.5</v>
      </c>
      <c r="I186" s="220"/>
      <c r="J186" s="216"/>
      <c r="K186" s="216"/>
      <c r="L186" s="221"/>
      <c r="M186" s="222"/>
      <c r="N186" s="223"/>
      <c r="O186" s="223"/>
      <c r="P186" s="223"/>
      <c r="Q186" s="223"/>
      <c r="R186" s="223"/>
      <c r="S186" s="223"/>
      <c r="T186" s="224"/>
      <c r="AT186" s="225" t="s">
        <v>168</v>
      </c>
      <c r="AU186" s="225" t="s">
        <v>84</v>
      </c>
      <c r="AV186" s="12" t="s">
        <v>84</v>
      </c>
      <c r="AW186" s="12" t="s">
        <v>37</v>
      </c>
      <c r="AX186" s="12" t="s">
        <v>82</v>
      </c>
      <c r="AY186" s="225" t="s">
        <v>159</v>
      </c>
    </row>
    <row r="187" spans="2:65" s="1" customFormat="1" ht="25.5" customHeight="1" x14ac:dyDescent="0.3">
      <c r="B187" s="41"/>
      <c r="C187" s="192" t="s">
        <v>276</v>
      </c>
      <c r="D187" s="192" t="s">
        <v>161</v>
      </c>
      <c r="E187" s="193" t="s">
        <v>277</v>
      </c>
      <c r="F187" s="194" t="s">
        <v>278</v>
      </c>
      <c r="G187" s="195" t="s">
        <v>214</v>
      </c>
      <c r="H187" s="196">
        <v>10</v>
      </c>
      <c r="I187" s="197"/>
      <c r="J187" s="198">
        <f>ROUND(I187*H187,2)</f>
        <v>0</v>
      </c>
      <c r="K187" s="194" t="s">
        <v>165</v>
      </c>
      <c r="L187" s="61"/>
      <c r="M187" s="199" t="s">
        <v>30</v>
      </c>
      <c r="N187" s="200" t="s">
        <v>45</v>
      </c>
      <c r="O187" s="42"/>
      <c r="P187" s="201">
        <f>O187*H187</f>
        <v>0</v>
      </c>
      <c r="Q187" s="201">
        <v>0.15253</v>
      </c>
      <c r="R187" s="201">
        <f>Q187*H187</f>
        <v>1.5253000000000001</v>
      </c>
      <c r="S187" s="201">
        <v>0</v>
      </c>
      <c r="T187" s="202">
        <f>S187*H187</f>
        <v>0</v>
      </c>
      <c r="AR187" s="24" t="s">
        <v>166</v>
      </c>
      <c r="AT187" s="24" t="s">
        <v>161</v>
      </c>
      <c r="AU187" s="24" t="s">
        <v>84</v>
      </c>
      <c r="AY187" s="24" t="s">
        <v>159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24" t="s">
        <v>82</v>
      </c>
      <c r="BK187" s="203">
        <f>ROUND(I187*H187,2)</f>
        <v>0</v>
      </c>
      <c r="BL187" s="24" t="s">
        <v>166</v>
      </c>
      <c r="BM187" s="24" t="s">
        <v>279</v>
      </c>
    </row>
    <row r="188" spans="2:65" s="12" customFormat="1" ht="12" x14ac:dyDescent="0.3">
      <c r="B188" s="215"/>
      <c r="C188" s="216"/>
      <c r="D188" s="206" t="s">
        <v>168</v>
      </c>
      <c r="E188" s="217" t="s">
        <v>30</v>
      </c>
      <c r="F188" s="218" t="s">
        <v>280</v>
      </c>
      <c r="G188" s="216"/>
      <c r="H188" s="219">
        <v>8.2899999999999991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168</v>
      </c>
      <c r="AU188" s="225" t="s">
        <v>84</v>
      </c>
      <c r="AV188" s="12" t="s">
        <v>84</v>
      </c>
      <c r="AW188" s="12" t="s">
        <v>37</v>
      </c>
      <c r="AX188" s="12" t="s">
        <v>74</v>
      </c>
      <c r="AY188" s="225" t="s">
        <v>159</v>
      </c>
    </row>
    <row r="189" spans="2:65" s="12" customFormat="1" ht="12" x14ac:dyDescent="0.3">
      <c r="B189" s="215"/>
      <c r="C189" s="216"/>
      <c r="D189" s="206" t="s">
        <v>168</v>
      </c>
      <c r="E189" s="217" t="s">
        <v>30</v>
      </c>
      <c r="F189" s="218" t="s">
        <v>281</v>
      </c>
      <c r="G189" s="216"/>
      <c r="H189" s="219">
        <v>1.71</v>
      </c>
      <c r="I189" s="220"/>
      <c r="J189" s="216"/>
      <c r="K189" s="216"/>
      <c r="L189" s="221"/>
      <c r="M189" s="222"/>
      <c r="N189" s="223"/>
      <c r="O189" s="223"/>
      <c r="P189" s="223"/>
      <c r="Q189" s="223"/>
      <c r="R189" s="223"/>
      <c r="S189" s="223"/>
      <c r="T189" s="224"/>
      <c r="AT189" s="225" t="s">
        <v>168</v>
      </c>
      <c r="AU189" s="225" t="s">
        <v>84</v>
      </c>
      <c r="AV189" s="12" t="s">
        <v>84</v>
      </c>
      <c r="AW189" s="12" t="s">
        <v>37</v>
      </c>
      <c r="AX189" s="12" t="s">
        <v>74</v>
      </c>
      <c r="AY189" s="225" t="s">
        <v>159</v>
      </c>
    </row>
    <row r="190" spans="2:65" s="13" customFormat="1" ht="12" x14ac:dyDescent="0.3">
      <c r="B190" s="226"/>
      <c r="C190" s="227"/>
      <c r="D190" s="206" t="s">
        <v>168</v>
      </c>
      <c r="E190" s="228" t="s">
        <v>30</v>
      </c>
      <c r="F190" s="229" t="s">
        <v>186</v>
      </c>
      <c r="G190" s="227"/>
      <c r="H190" s="230">
        <v>10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AT190" s="236" t="s">
        <v>168</v>
      </c>
      <c r="AU190" s="236" t="s">
        <v>84</v>
      </c>
      <c r="AV190" s="13" t="s">
        <v>166</v>
      </c>
      <c r="AW190" s="13" t="s">
        <v>37</v>
      </c>
      <c r="AX190" s="13" t="s">
        <v>82</v>
      </c>
      <c r="AY190" s="236" t="s">
        <v>159</v>
      </c>
    </row>
    <row r="191" spans="2:65" s="1" customFormat="1" ht="25.5" customHeight="1" x14ac:dyDescent="0.3">
      <c r="B191" s="41"/>
      <c r="C191" s="192" t="s">
        <v>282</v>
      </c>
      <c r="D191" s="192" t="s">
        <v>161</v>
      </c>
      <c r="E191" s="193" t="s">
        <v>283</v>
      </c>
      <c r="F191" s="194" t="s">
        <v>284</v>
      </c>
      <c r="G191" s="195" t="s">
        <v>214</v>
      </c>
      <c r="H191" s="196">
        <v>4</v>
      </c>
      <c r="I191" s="197"/>
      <c r="J191" s="198">
        <f>ROUND(I191*H191,2)</f>
        <v>0</v>
      </c>
      <c r="K191" s="194" t="s">
        <v>165</v>
      </c>
      <c r="L191" s="61"/>
      <c r="M191" s="199" t="s">
        <v>30</v>
      </c>
      <c r="N191" s="200" t="s">
        <v>45</v>
      </c>
      <c r="O191" s="42"/>
      <c r="P191" s="201">
        <f>O191*H191</f>
        <v>0</v>
      </c>
      <c r="Q191" s="201">
        <v>0.16414999999999999</v>
      </c>
      <c r="R191" s="201">
        <f>Q191*H191</f>
        <v>0.65659999999999996</v>
      </c>
      <c r="S191" s="201">
        <v>0</v>
      </c>
      <c r="T191" s="202">
        <f>S191*H191</f>
        <v>0</v>
      </c>
      <c r="AR191" s="24" t="s">
        <v>166</v>
      </c>
      <c r="AT191" s="24" t="s">
        <v>161</v>
      </c>
      <c r="AU191" s="24" t="s">
        <v>84</v>
      </c>
      <c r="AY191" s="24" t="s">
        <v>159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24" t="s">
        <v>82</v>
      </c>
      <c r="BK191" s="203">
        <f>ROUND(I191*H191,2)</f>
        <v>0</v>
      </c>
      <c r="BL191" s="24" t="s">
        <v>166</v>
      </c>
      <c r="BM191" s="24" t="s">
        <v>285</v>
      </c>
    </row>
    <row r="192" spans="2:65" s="12" customFormat="1" ht="12" x14ac:dyDescent="0.3">
      <c r="B192" s="215"/>
      <c r="C192" s="216"/>
      <c r="D192" s="206" t="s">
        <v>168</v>
      </c>
      <c r="E192" s="217" t="s">
        <v>30</v>
      </c>
      <c r="F192" s="218" t="s">
        <v>286</v>
      </c>
      <c r="G192" s="216"/>
      <c r="H192" s="219">
        <v>2.3980000000000001</v>
      </c>
      <c r="I192" s="220"/>
      <c r="J192" s="216"/>
      <c r="K192" s="216"/>
      <c r="L192" s="221"/>
      <c r="M192" s="222"/>
      <c r="N192" s="223"/>
      <c r="O192" s="223"/>
      <c r="P192" s="223"/>
      <c r="Q192" s="223"/>
      <c r="R192" s="223"/>
      <c r="S192" s="223"/>
      <c r="T192" s="224"/>
      <c r="AT192" s="225" t="s">
        <v>168</v>
      </c>
      <c r="AU192" s="225" t="s">
        <v>84</v>
      </c>
      <c r="AV192" s="12" t="s">
        <v>84</v>
      </c>
      <c r="AW192" s="12" t="s">
        <v>37</v>
      </c>
      <c r="AX192" s="12" t="s">
        <v>74</v>
      </c>
      <c r="AY192" s="225" t="s">
        <v>159</v>
      </c>
    </row>
    <row r="193" spans="2:65" s="12" customFormat="1" ht="12" x14ac:dyDescent="0.3">
      <c r="B193" s="215"/>
      <c r="C193" s="216"/>
      <c r="D193" s="206" t="s">
        <v>168</v>
      </c>
      <c r="E193" s="217" t="s">
        <v>30</v>
      </c>
      <c r="F193" s="218" t="s">
        <v>287</v>
      </c>
      <c r="G193" s="216"/>
      <c r="H193" s="219">
        <v>1.1479999999999999</v>
      </c>
      <c r="I193" s="220"/>
      <c r="J193" s="216"/>
      <c r="K193" s="216"/>
      <c r="L193" s="221"/>
      <c r="M193" s="222"/>
      <c r="N193" s="223"/>
      <c r="O193" s="223"/>
      <c r="P193" s="223"/>
      <c r="Q193" s="223"/>
      <c r="R193" s="223"/>
      <c r="S193" s="223"/>
      <c r="T193" s="224"/>
      <c r="AT193" s="225" t="s">
        <v>168</v>
      </c>
      <c r="AU193" s="225" t="s">
        <v>84</v>
      </c>
      <c r="AV193" s="12" t="s">
        <v>84</v>
      </c>
      <c r="AW193" s="12" t="s">
        <v>37</v>
      </c>
      <c r="AX193" s="12" t="s">
        <v>74</v>
      </c>
      <c r="AY193" s="225" t="s">
        <v>159</v>
      </c>
    </row>
    <row r="194" spans="2:65" s="12" customFormat="1" ht="12" x14ac:dyDescent="0.3">
      <c r="B194" s="215"/>
      <c r="C194" s="216"/>
      <c r="D194" s="206" t="s">
        <v>168</v>
      </c>
      <c r="E194" s="217" t="s">
        <v>30</v>
      </c>
      <c r="F194" s="218" t="s">
        <v>288</v>
      </c>
      <c r="G194" s="216"/>
      <c r="H194" s="219">
        <v>0.45400000000000001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168</v>
      </c>
      <c r="AU194" s="225" t="s">
        <v>84</v>
      </c>
      <c r="AV194" s="12" t="s">
        <v>84</v>
      </c>
      <c r="AW194" s="12" t="s">
        <v>37</v>
      </c>
      <c r="AX194" s="12" t="s">
        <v>74</v>
      </c>
      <c r="AY194" s="225" t="s">
        <v>159</v>
      </c>
    </row>
    <row r="195" spans="2:65" s="13" customFormat="1" ht="12" x14ac:dyDescent="0.3">
      <c r="B195" s="226"/>
      <c r="C195" s="227"/>
      <c r="D195" s="206" t="s">
        <v>168</v>
      </c>
      <c r="E195" s="228" t="s">
        <v>30</v>
      </c>
      <c r="F195" s="229" t="s">
        <v>186</v>
      </c>
      <c r="G195" s="227"/>
      <c r="H195" s="230">
        <v>4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AT195" s="236" t="s">
        <v>168</v>
      </c>
      <c r="AU195" s="236" t="s">
        <v>84</v>
      </c>
      <c r="AV195" s="13" t="s">
        <v>166</v>
      </c>
      <c r="AW195" s="13" t="s">
        <v>37</v>
      </c>
      <c r="AX195" s="13" t="s">
        <v>82</v>
      </c>
      <c r="AY195" s="236" t="s">
        <v>159</v>
      </c>
    </row>
    <row r="196" spans="2:65" s="1" customFormat="1" ht="16.5" customHeight="1" x14ac:dyDescent="0.3">
      <c r="B196" s="41"/>
      <c r="C196" s="192" t="s">
        <v>289</v>
      </c>
      <c r="D196" s="192" t="s">
        <v>161</v>
      </c>
      <c r="E196" s="193" t="s">
        <v>290</v>
      </c>
      <c r="F196" s="194" t="s">
        <v>291</v>
      </c>
      <c r="G196" s="195" t="s">
        <v>292</v>
      </c>
      <c r="H196" s="196">
        <v>40</v>
      </c>
      <c r="I196" s="197"/>
      <c r="J196" s="198">
        <f>ROUND(I196*H196,2)</f>
        <v>0</v>
      </c>
      <c r="K196" s="194" t="s">
        <v>165</v>
      </c>
      <c r="L196" s="61"/>
      <c r="M196" s="199" t="s">
        <v>30</v>
      </c>
      <c r="N196" s="200" t="s">
        <v>45</v>
      </c>
      <c r="O196" s="42"/>
      <c r="P196" s="201">
        <f>O196*H196</f>
        <v>0</v>
      </c>
      <c r="Q196" s="201">
        <v>1.3999999999999999E-4</v>
      </c>
      <c r="R196" s="201">
        <f>Q196*H196</f>
        <v>5.5999999999999991E-3</v>
      </c>
      <c r="S196" s="201">
        <v>0</v>
      </c>
      <c r="T196" s="202">
        <f>S196*H196</f>
        <v>0</v>
      </c>
      <c r="AR196" s="24" t="s">
        <v>166</v>
      </c>
      <c r="AT196" s="24" t="s">
        <v>161</v>
      </c>
      <c r="AU196" s="24" t="s">
        <v>84</v>
      </c>
      <c r="AY196" s="24" t="s">
        <v>159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24" t="s">
        <v>82</v>
      </c>
      <c r="BK196" s="203">
        <f>ROUND(I196*H196,2)</f>
        <v>0</v>
      </c>
      <c r="BL196" s="24" t="s">
        <v>166</v>
      </c>
      <c r="BM196" s="24" t="s">
        <v>293</v>
      </c>
    </row>
    <row r="197" spans="2:65" s="1" customFormat="1" ht="25.5" customHeight="1" x14ac:dyDescent="0.3">
      <c r="B197" s="41"/>
      <c r="C197" s="192" t="s">
        <v>294</v>
      </c>
      <c r="D197" s="192" t="s">
        <v>161</v>
      </c>
      <c r="E197" s="193" t="s">
        <v>295</v>
      </c>
      <c r="F197" s="194" t="s">
        <v>296</v>
      </c>
      <c r="G197" s="195" t="s">
        <v>214</v>
      </c>
      <c r="H197" s="196">
        <v>114</v>
      </c>
      <c r="I197" s="197"/>
      <c r="J197" s="198">
        <f>ROUND(I197*H197,2)</f>
        <v>0</v>
      </c>
      <c r="K197" s="194" t="s">
        <v>30</v>
      </c>
      <c r="L197" s="61"/>
      <c r="M197" s="199" t="s">
        <v>30</v>
      </c>
      <c r="N197" s="200" t="s">
        <v>45</v>
      </c>
      <c r="O197" s="42"/>
      <c r="P197" s="201">
        <f>O197*H197</f>
        <v>0</v>
      </c>
      <c r="Q197" s="201">
        <v>0.42831999999999998</v>
      </c>
      <c r="R197" s="201">
        <f>Q197*H197</f>
        <v>48.828479999999999</v>
      </c>
      <c r="S197" s="201">
        <v>0</v>
      </c>
      <c r="T197" s="202">
        <f>S197*H197</f>
        <v>0</v>
      </c>
      <c r="AR197" s="24" t="s">
        <v>166</v>
      </c>
      <c r="AT197" s="24" t="s">
        <v>161</v>
      </c>
      <c r="AU197" s="24" t="s">
        <v>84</v>
      </c>
      <c r="AY197" s="24" t="s">
        <v>159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24" t="s">
        <v>82</v>
      </c>
      <c r="BK197" s="203">
        <f>ROUND(I197*H197,2)</f>
        <v>0</v>
      </c>
      <c r="BL197" s="24" t="s">
        <v>166</v>
      </c>
      <c r="BM197" s="24" t="s">
        <v>297</v>
      </c>
    </row>
    <row r="198" spans="2:65" s="11" customFormat="1" ht="12" x14ac:dyDescent="0.3">
      <c r="B198" s="204"/>
      <c r="C198" s="205"/>
      <c r="D198" s="206" t="s">
        <v>168</v>
      </c>
      <c r="E198" s="207" t="s">
        <v>30</v>
      </c>
      <c r="F198" s="208" t="s">
        <v>298</v>
      </c>
      <c r="G198" s="205"/>
      <c r="H198" s="207" t="s">
        <v>30</v>
      </c>
      <c r="I198" s="209"/>
      <c r="J198" s="205"/>
      <c r="K198" s="205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168</v>
      </c>
      <c r="AU198" s="214" t="s">
        <v>84</v>
      </c>
      <c r="AV198" s="11" t="s">
        <v>82</v>
      </c>
      <c r="AW198" s="11" t="s">
        <v>37</v>
      </c>
      <c r="AX198" s="11" t="s">
        <v>74</v>
      </c>
      <c r="AY198" s="214" t="s">
        <v>159</v>
      </c>
    </row>
    <row r="199" spans="2:65" s="12" customFormat="1" ht="12" x14ac:dyDescent="0.3">
      <c r="B199" s="215"/>
      <c r="C199" s="216"/>
      <c r="D199" s="206" t="s">
        <v>168</v>
      </c>
      <c r="E199" s="217" t="s">
        <v>30</v>
      </c>
      <c r="F199" s="218" t="s">
        <v>299</v>
      </c>
      <c r="G199" s="216"/>
      <c r="H199" s="219">
        <v>122.67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AT199" s="225" t="s">
        <v>168</v>
      </c>
      <c r="AU199" s="225" t="s">
        <v>84</v>
      </c>
      <c r="AV199" s="12" t="s">
        <v>84</v>
      </c>
      <c r="AW199" s="12" t="s">
        <v>37</v>
      </c>
      <c r="AX199" s="12" t="s">
        <v>74</v>
      </c>
      <c r="AY199" s="225" t="s">
        <v>159</v>
      </c>
    </row>
    <row r="200" spans="2:65" s="12" customFormat="1" ht="12" x14ac:dyDescent="0.3">
      <c r="B200" s="215"/>
      <c r="C200" s="216"/>
      <c r="D200" s="206" t="s">
        <v>168</v>
      </c>
      <c r="E200" s="217" t="s">
        <v>30</v>
      </c>
      <c r="F200" s="218" t="s">
        <v>300</v>
      </c>
      <c r="G200" s="216"/>
      <c r="H200" s="219">
        <v>-4.9450000000000003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168</v>
      </c>
      <c r="AU200" s="225" t="s">
        <v>84</v>
      </c>
      <c r="AV200" s="12" t="s">
        <v>84</v>
      </c>
      <c r="AW200" s="12" t="s">
        <v>37</v>
      </c>
      <c r="AX200" s="12" t="s">
        <v>74</v>
      </c>
      <c r="AY200" s="225" t="s">
        <v>159</v>
      </c>
    </row>
    <row r="201" spans="2:65" s="12" customFormat="1" ht="12" x14ac:dyDescent="0.3">
      <c r="B201" s="215"/>
      <c r="C201" s="216"/>
      <c r="D201" s="206" t="s">
        <v>168</v>
      </c>
      <c r="E201" s="217" t="s">
        <v>30</v>
      </c>
      <c r="F201" s="218" t="s">
        <v>301</v>
      </c>
      <c r="G201" s="216"/>
      <c r="H201" s="219">
        <v>-4.859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168</v>
      </c>
      <c r="AU201" s="225" t="s">
        <v>84</v>
      </c>
      <c r="AV201" s="12" t="s">
        <v>84</v>
      </c>
      <c r="AW201" s="12" t="s">
        <v>37</v>
      </c>
      <c r="AX201" s="12" t="s">
        <v>74</v>
      </c>
      <c r="AY201" s="225" t="s">
        <v>159</v>
      </c>
    </row>
    <row r="202" spans="2:65" s="12" customFormat="1" ht="12" x14ac:dyDescent="0.3">
      <c r="B202" s="215"/>
      <c r="C202" s="216"/>
      <c r="D202" s="206" t="s">
        <v>168</v>
      </c>
      <c r="E202" s="217" t="s">
        <v>30</v>
      </c>
      <c r="F202" s="218" t="s">
        <v>302</v>
      </c>
      <c r="G202" s="216"/>
      <c r="H202" s="219">
        <v>1.1339999999999999</v>
      </c>
      <c r="I202" s="220"/>
      <c r="J202" s="216"/>
      <c r="K202" s="216"/>
      <c r="L202" s="221"/>
      <c r="M202" s="222"/>
      <c r="N202" s="223"/>
      <c r="O202" s="223"/>
      <c r="P202" s="223"/>
      <c r="Q202" s="223"/>
      <c r="R202" s="223"/>
      <c r="S202" s="223"/>
      <c r="T202" s="224"/>
      <c r="AT202" s="225" t="s">
        <v>168</v>
      </c>
      <c r="AU202" s="225" t="s">
        <v>84</v>
      </c>
      <c r="AV202" s="12" t="s">
        <v>84</v>
      </c>
      <c r="AW202" s="12" t="s">
        <v>37</v>
      </c>
      <c r="AX202" s="12" t="s">
        <v>74</v>
      </c>
      <c r="AY202" s="225" t="s">
        <v>159</v>
      </c>
    </row>
    <row r="203" spans="2:65" s="13" customFormat="1" ht="12" x14ac:dyDescent="0.3">
      <c r="B203" s="226"/>
      <c r="C203" s="227"/>
      <c r="D203" s="206" t="s">
        <v>168</v>
      </c>
      <c r="E203" s="228" t="s">
        <v>30</v>
      </c>
      <c r="F203" s="229" t="s">
        <v>186</v>
      </c>
      <c r="G203" s="227"/>
      <c r="H203" s="230">
        <v>114</v>
      </c>
      <c r="I203" s="231"/>
      <c r="J203" s="227"/>
      <c r="K203" s="227"/>
      <c r="L203" s="232"/>
      <c r="M203" s="233"/>
      <c r="N203" s="234"/>
      <c r="O203" s="234"/>
      <c r="P203" s="234"/>
      <c r="Q203" s="234"/>
      <c r="R203" s="234"/>
      <c r="S203" s="234"/>
      <c r="T203" s="235"/>
      <c r="AT203" s="236" t="s">
        <v>168</v>
      </c>
      <c r="AU203" s="236" t="s">
        <v>84</v>
      </c>
      <c r="AV203" s="13" t="s">
        <v>166</v>
      </c>
      <c r="AW203" s="13" t="s">
        <v>37</v>
      </c>
      <c r="AX203" s="13" t="s">
        <v>82</v>
      </c>
      <c r="AY203" s="236" t="s">
        <v>159</v>
      </c>
    </row>
    <row r="204" spans="2:65" s="1" customFormat="1" ht="25.5" customHeight="1" x14ac:dyDescent="0.3">
      <c r="B204" s="41"/>
      <c r="C204" s="192" t="s">
        <v>9</v>
      </c>
      <c r="D204" s="192" t="s">
        <v>161</v>
      </c>
      <c r="E204" s="193" t="s">
        <v>303</v>
      </c>
      <c r="F204" s="194" t="s">
        <v>304</v>
      </c>
      <c r="G204" s="195" t="s">
        <v>208</v>
      </c>
      <c r="H204" s="196">
        <v>2.3940000000000001</v>
      </c>
      <c r="I204" s="197"/>
      <c r="J204" s="198">
        <f>ROUND(I204*H204,2)</f>
        <v>0</v>
      </c>
      <c r="K204" s="194" t="s">
        <v>165</v>
      </c>
      <c r="L204" s="61"/>
      <c r="M204" s="199" t="s">
        <v>30</v>
      </c>
      <c r="N204" s="200" t="s">
        <v>45</v>
      </c>
      <c r="O204" s="42"/>
      <c r="P204" s="201">
        <f>O204*H204</f>
        <v>0</v>
      </c>
      <c r="Q204" s="201">
        <v>1.04881</v>
      </c>
      <c r="R204" s="201">
        <f>Q204*H204</f>
        <v>2.5108511400000002</v>
      </c>
      <c r="S204" s="201">
        <v>0</v>
      </c>
      <c r="T204" s="202">
        <f>S204*H204</f>
        <v>0</v>
      </c>
      <c r="AR204" s="24" t="s">
        <v>166</v>
      </c>
      <c r="AT204" s="24" t="s">
        <v>161</v>
      </c>
      <c r="AU204" s="24" t="s">
        <v>84</v>
      </c>
      <c r="AY204" s="24" t="s">
        <v>159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24" t="s">
        <v>82</v>
      </c>
      <c r="BK204" s="203">
        <f>ROUND(I204*H204,2)</f>
        <v>0</v>
      </c>
      <c r="BL204" s="24" t="s">
        <v>166</v>
      </c>
      <c r="BM204" s="24" t="s">
        <v>305</v>
      </c>
    </row>
    <row r="205" spans="2:65" s="11" customFormat="1" ht="12" x14ac:dyDescent="0.3">
      <c r="B205" s="204"/>
      <c r="C205" s="205"/>
      <c r="D205" s="206" t="s">
        <v>168</v>
      </c>
      <c r="E205" s="207" t="s">
        <v>30</v>
      </c>
      <c r="F205" s="208" t="s">
        <v>306</v>
      </c>
      <c r="G205" s="205"/>
      <c r="H205" s="207" t="s">
        <v>30</v>
      </c>
      <c r="I205" s="209"/>
      <c r="J205" s="205"/>
      <c r="K205" s="205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168</v>
      </c>
      <c r="AU205" s="214" t="s">
        <v>84</v>
      </c>
      <c r="AV205" s="11" t="s">
        <v>82</v>
      </c>
      <c r="AW205" s="11" t="s">
        <v>37</v>
      </c>
      <c r="AX205" s="11" t="s">
        <v>74</v>
      </c>
      <c r="AY205" s="214" t="s">
        <v>159</v>
      </c>
    </row>
    <row r="206" spans="2:65" s="11" customFormat="1" ht="12" x14ac:dyDescent="0.3">
      <c r="B206" s="204"/>
      <c r="C206" s="205"/>
      <c r="D206" s="206" t="s">
        <v>168</v>
      </c>
      <c r="E206" s="207" t="s">
        <v>30</v>
      </c>
      <c r="F206" s="208" t="s">
        <v>307</v>
      </c>
      <c r="G206" s="205"/>
      <c r="H206" s="207" t="s">
        <v>30</v>
      </c>
      <c r="I206" s="209"/>
      <c r="J206" s="205"/>
      <c r="K206" s="205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168</v>
      </c>
      <c r="AU206" s="214" t="s">
        <v>84</v>
      </c>
      <c r="AV206" s="11" t="s">
        <v>82</v>
      </c>
      <c r="AW206" s="11" t="s">
        <v>37</v>
      </c>
      <c r="AX206" s="11" t="s">
        <v>74</v>
      </c>
      <c r="AY206" s="214" t="s">
        <v>159</v>
      </c>
    </row>
    <row r="207" spans="2:65" s="12" customFormat="1" ht="12" x14ac:dyDescent="0.3">
      <c r="B207" s="215"/>
      <c r="C207" s="216"/>
      <c r="D207" s="206" t="s">
        <v>168</v>
      </c>
      <c r="E207" s="217" t="s">
        <v>30</v>
      </c>
      <c r="F207" s="218" t="s">
        <v>308</v>
      </c>
      <c r="G207" s="216"/>
      <c r="H207" s="219">
        <v>2.3940000000000001</v>
      </c>
      <c r="I207" s="220"/>
      <c r="J207" s="216"/>
      <c r="K207" s="216"/>
      <c r="L207" s="221"/>
      <c r="M207" s="222"/>
      <c r="N207" s="223"/>
      <c r="O207" s="223"/>
      <c r="P207" s="223"/>
      <c r="Q207" s="223"/>
      <c r="R207" s="223"/>
      <c r="S207" s="223"/>
      <c r="T207" s="224"/>
      <c r="AT207" s="225" t="s">
        <v>168</v>
      </c>
      <c r="AU207" s="225" t="s">
        <v>84</v>
      </c>
      <c r="AV207" s="12" t="s">
        <v>84</v>
      </c>
      <c r="AW207" s="12" t="s">
        <v>37</v>
      </c>
      <c r="AX207" s="12" t="s">
        <v>82</v>
      </c>
      <c r="AY207" s="225" t="s">
        <v>159</v>
      </c>
    </row>
    <row r="208" spans="2:65" s="11" customFormat="1" ht="12" x14ac:dyDescent="0.3">
      <c r="B208" s="204"/>
      <c r="C208" s="205"/>
      <c r="D208" s="206" t="s">
        <v>168</v>
      </c>
      <c r="E208" s="207" t="s">
        <v>30</v>
      </c>
      <c r="F208" s="208" t="s">
        <v>309</v>
      </c>
      <c r="G208" s="205"/>
      <c r="H208" s="207" t="s">
        <v>30</v>
      </c>
      <c r="I208" s="209"/>
      <c r="J208" s="205"/>
      <c r="K208" s="205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168</v>
      </c>
      <c r="AU208" s="214" t="s">
        <v>84</v>
      </c>
      <c r="AV208" s="11" t="s">
        <v>82</v>
      </c>
      <c r="AW208" s="11" t="s">
        <v>37</v>
      </c>
      <c r="AX208" s="11" t="s">
        <v>74</v>
      </c>
      <c r="AY208" s="214" t="s">
        <v>159</v>
      </c>
    </row>
    <row r="209" spans="2:65" s="11" customFormat="1" ht="12" x14ac:dyDescent="0.3">
      <c r="B209" s="204"/>
      <c r="C209" s="205"/>
      <c r="D209" s="206" t="s">
        <v>168</v>
      </c>
      <c r="E209" s="207" t="s">
        <v>30</v>
      </c>
      <c r="F209" s="208" t="s">
        <v>310</v>
      </c>
      <c r="G209" s="205"/>
      <c r="H209" s="207" t="s">
        <v>30</v>
      </c>
      <c r="I209" s="209"/>
      <c r="J209" s="205"/>
      <c r="K209" s="205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168</v>
      </c>
      <c r="AU209" s="214" t="s">
        <v>84</v>
      </c>
      <c r="AV209" s="11" t="s">
        <v>82</v>
      </c>
      <c r="AW209" s="11" t="s">
        <v>37</v>
      </c>
      <c r="AX209" s="11" t="s">
        <v>74</v>
      </c>
      <c r="AY209" s="214" t="s">
        <v>159</v>
      </c>
    </row>
    <row r="210" spans="2:65" s="1" customFormat="1" ht="25.5" customHeight="1" x14ac:dyDescent="0.3">
      <c r="B210" s="41"/>
      <c r="C210" s="192" t="s">
        <v>311</v>
      </c>
      <c r="D210" s="192" t="s">
        <v>161</v>
      </c>
      <c r="E210" s="193" t="s">
        <v>312</v>
      </c>
      <c r="F210" s="194" t="s">
        <v>313</v>
      </c>
      <c r="G210" s="195" t="s">
        <v>214</v>
      </c>
      <c r="H210" s="196">
        <v>11.5</v>
      </c>
      <c r="I210" s="197"/>
      <c r="J210" s="198">
        <f>ROUND(I210*H210,2)</f>
        <v>0</v>
      </c>
      <c r="K210" s="194" t="s">
        <v>30</v>
      </c>
      <c r="L210" s="61"/>
      <c r="M210" s="199" t="s">
        <v>30</v>
      </c>
      <c r="N210" s="200" t="s">
        <v>45</v>
      </c>
      <c r="O210" s="42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AR210" s="24" t="s">
        <v>166</v>
      </c>
      <c r="AT210" s="24" t="s">
        <v>161</v>
      </c>
      <c r="AU210" s="24" t="s">
        <v>84</v>
      </c>
      <c r="AY210" s="24" t="s">
        <v>159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24" t="s">
        <v>82</v>
      </c>
      <c r="BK210" s="203">
        <f>ROUND(I210*H210,2)</f>
        <v>0</v>
      </c>
      <c r="BL210" s="24" t="s">
        <v>166</v>
      </c>
      <c r="BM210" s="24" t="s">
        <v>314</v>
      </c>
    </row>
    <row r="211" spans="2:65" s="11" customFormat="1" ht="12" x14ac:dyDescent="0.3">
      <c r="B211" s="204"/>
      <c r="C211" s="205"/>
      <c r="D211" s="206" t="s">
        <v>168</v>
      </c>
      <c r="E211" s="207" t="s">
        <v>30</v>
      </c>
      <c r="F211" s="208" t="s">
        <v>315</v>
      </c>
      <c r="G211" s="205"/>
      <c r="H211" s="207" t="s">
        <v>30</v>
      </c>
      <c r="I211" s="209"/>
      <c r="J211" s="205"/>
      <c r="K211" s="205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168</v>
      </c>
      <c r="AU211" s="214" t="s">
        <v>84</v>
      </c>
      <c r="AV211" s="11" t="s">
        <v>82</v>
      </c>
      <c r="AW211" s="11" t="s">
        <v>37</v>
      </c>
      <c r="AX211" s="11" t="s">
        <v>74</v>
      </c>
      <c r="AY211" s="214" t="s">
        <v>159</v>
      </c>
    </row>
    <row r="212" spans="2:65" s="12" customFormat="1" ht="12" x14ac:dyDescent="0.3">
      <c r="B212" s="215"/>
      <c r="C212" s="216"/>
      <c r="D212" s="206" t="s">
        <v>168</v>
      </c>
      <c r="E212" s="217" t="s">
        <v>30</v>
      </c>
      <c r="F212" s="218" t="s">
        <v>316</v>
      </c>
      <c r="G212" s="216"/>
      <c r="H212" s="219">
        <v>11.5</v>
      </c>
      <c r="I212" s="220"/>
      <c r="J212" s="216"/>
      <c r="K212" s="216"/>
      <c r="L212" s="221"/>
      <c r="M212" s="222"/>
      <c r="N212" s="223"/>
      <c r="O212" s="223"/>
      <c r="P212" s="223"/>
      <c r="Q212" s="223"/>
      <c r="R212" s="223"/>
      <c r="S212" s="223"/>
      <c r="T212" s="224"/>
      <c r="AT212" s="225" t="s">
        <v>168</v>
      </c>
      <c r="AU212" s="225" t="s">
        <v>84</v>
      </c>
      <c r="AV212" s="12" t="s">
        <v>84</v>
      </c>
      <c r="AW212" s="12" t="s">
        <v>37</v>
      </c>
      <c r="AX212" s="12" t="s">
        <v>82</v>
      </c>
      <c r="AY212" s="225" t="s">
        <v>159</v>
      </c>
    </row>
    <row r="213" spans="2:65" s="1" customFormat="1" ht="25.5" customHeight="1" x14ac:dyDescent="0.3">
      <c r="B213" s="41"/>
      <c r="C213" s="192" t="s">
        <v>317</v>
      </c>
      <c r="D213" s="192" t="s">
        <v>161</v>
      </c>
      <c r="E213" s="193" t="s">
        <v>318</v>
      </c>
      <c r="F213" s="194" t="s">
        <v>319</v>
      </c>
      <c r="G213" s="195" t="s">
        <v>214</v>
      </c>
      <c r="H213" s="196">
        <v>11.5</v>
      </c>
      <c r="I213" s="197"/>
      <c r="J213" s="198">
        <f>ROUND(I213*H213,2)</f>
        <v>0</v>
      </c>
      <c r="K213" s="194" t="s">
        <v>30</v>
      </c>
      <c r="L213" s="61"/>
      <c r="M213" s="199" t="s">
        <v>30</v>
      </c>
      <c r="N213" s="200" t="s">
        <v>45</v>
      </c>
      <c r="O213" s="42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AR213" s="24" t="s">
        <v>166</v>
      </c>
      <c r="AT213" s="24" t="s">
        <v>161</v>
      </c>
      <c r="AU213" s="24" t="s">
        <v>84</v>
      </c>
      <c r="AY213" s="24" t="s">
        <v>159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24" t="s">
        <v>82</v>
      </c>
      <c r="BK213" s="203">
        <f>ROUND(I213*H213,2)</f>
        <v>0</v>
      </c>
      <c r="BL213" s="24" t="s">
        <v>166</v>
      </c>
      <c r="BM213" s="24" t="s">
        <v>320</v>
      </c>
    </row>
    <row r="214" spans="2:65" s="1" customFormat="1" ht="25.5" customHeight="1" x14ac:dyDescent="0.3">
      <c r="B214" s="41"/>
      <c r="C214" s="192" t="s">
        <v>321</v>
      </c>
      <c r="D214" s="192" t="s">
        <v>161</v>
      </c>
      <c r="E214" s="193" t="s">
        <v>322</v>
      </c>
      <c r="F214" s="194" t="s">
        <v>323</v>
      </c>
      <c r="G214" s="195" t="s">
        <v>208</v>
      </c>
      <c r="H214" s="196">
        <v>0.55700000000000005</v>
      </c>
      <c r="I214" s="197"/>
      <c r="J214" s="198">
        <f>ROUND(I214*H214,2)</f>
        <v>0</v>
      </c>
      <c r="K214" s="194" t="s">
        <v>165</v>
      </c>
      <c r="L214" s="61"/>
      <c r="M214" s="199" t="s">
        <v>30</v>
      </c>
      <c r="N214" s="200" t="s">
        <v>45</v>
      </c>
      <c r="O214" s="42"/>
      <c r="P214" s="201">
        <f>O214*H214</f>
        <v>0</v>
      </c>
      <c r="Q214" s="201">
        <v>1.0900000000000001</v>
      </c>
      <c r="R214" s="201">
        <f>Q214*H214</f>
        <v>0.60713000000000006</v>
      </c>
      <c r="S214" s="201">
        <v>0</v>
      </c>
      <c r="T214" s="202">
        <f>S214*H214</f>
        <v>0</v>
      </c>
      <c r="AR214" s="24" t="s">
        <v>166</v>
      </c>
      <c r="AT214" s="24" t="s">
        <v>161</v>
      </c>
      <c r="AU214" s="24" t="s">
        <v>84</v>
      </c>
      <c r="AY214" s="24" t="s">
        <v>159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24" t="s">
        <v>82</v>
      </c>
      <c r="BK214" s="203">
        <f>ROUND(I214*H214,2)</f>
        <v>0</v>
      </c>
      <c r="BL214" s="24" t="s">
        <v>166</v>
      </c>
      <c r="BM214" s="24" t="s">
        <v>324</v>
      </c>
    </row>
    <row r="215" spans="2:65" s="11" customFormat="1" ht="12" x14ac:dyDescent="0.3">
      <c r="B215" s="204"/>
      <c r="C215" s="205"/>
      <c r="D215" s="206" t="s">
        <v>168</v>
      </c>
      <c r="E215" s="207" t="s">
        <v>30</v>
      </c>
      <c r="F215" s="208" t="s">
        <v>325</v>
      </c>
      <c r="G215" s="205"/>
      <c r="H215" s="207" t="s">
        <v>30</v>
      </c>
      <c r="I215" s="209"/>
      <c r="J215" s="205"/>
      <c r="K215" s="205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168</v>
      </c>
      <c r="AU215" s="214" t="s">
        <v>84</v>
      </c>
      <c r="AV215" s="11" t="s">
        <v>82</v>
      </c>
      <c r="AW215" s="11" t="s">
        <v>37</v>
      </c>
      <c r="AX215" s="11" t="s">
        <v>74</v>
      </c>
      <c r="AY215" s="214" t="s">
        <v>159</v>
      </c>
    </row>
    <row r="216" spans="2:65" s="11" customFormat="1" ht="12" x14ac:dyDescent="0.3">
      <c r="B216" s="204"/>
      <c r="C216" s="205"/>
      <c r="D216" s="206" t="s">
        <v>168</v>
      </c>
      <c r="E216" s="207" t="s">
        <v>30</v>
      </c>
      <c r="F216" s="208" t="s">
        <v>326</v>
      </c>
      <c r="G216" s="205"/>
      <c r="H216" s="207" t="s">
        <v>30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168</v>
      </c>
      <c r="AU216" s="214" t="s">
        <v>84</v>
      </c>
      <c r="AV216" s="11" t="s">
        <v>82</v>
      </c>
      <c r="AW216" s="11" t="s">
        <v>37</v>
      </c>
      <c r="AX216" s="11" t="s">
        <v>74</v>
      </c>
      <c r="AY216" s="214" t="s">
        <v>159</v>
      </c>
    </row>
    <row r="217" spans="2:65" s="12" customFormat="1" ht="12" x14ac:dyDescent="0.3">
      <c r="B217" s="215"/>
      <c r="C217" s="216"/>
      <c r="D217" s="206" t="s">
        <v>168</v>
      </c>
      <c r="E217" s="217" t="s">
        <v>30</v>
      </c>
      <c r="F217" s="218" t="s">
        <v>327</v>
      </c>
      <c r="G217" s="216"/>
      <c r="H217" s="219">
        <v>2.1999999999999999E-2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168</v>
      </c>
      <c r="AU217" s="225" t="s">
        <v>84</v>
      </c>
      <c r="AV217" s="12" t="s">
        <v>84</v>
      </c>
      <c r="AW217" s="12" t="s">
        <v>37</v>
      </c>
      <c r="AX217" s="12" t="s">
        <v>74</v>
      </c>
      <c r="AY217" s="225" t="s">
        <v>159</v>
      </c>
    </row>
    <row r="218" spans="2:65" s="11" customFormat="1" ht="12" x14ac:dyDescent="0.3">
      <c r="B218" s="204"/>
      <c r="C218" s="205"/>
      <c r="D218" s="206" t="s">
        <v>168</v>
      </c>
      <c r="E218" s="207" t="s">
        <v>30</v>
      </c>
      <c r="F218" s="208" t="s">
        <v>328</v>
      </c>
      <c r="G218" s="205"/>
      <c r="H218" s="207" t="s">
        <v>30</v>
      </c>
      <c r="I218" s="209"/>
      <c r="J218" s="205"/>
      <c r="K218" s="205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168</v>
      </c>
      <c r="AU218" s="214" t="s">
        <v>84</v>
      </c>
      <c r="AV218" s="11" t="s">
        <v>82</v>
      </c>
      <c r="AW218" s="11" t="s">
        <v>37</v>
      </c>
      <c r="AX218" s="11" t="s">
        <v>74</v>
      </c>
      <c r="AY218" s="214" t="s">
        <v>159</v>
      </c>
    </row>
    <row r="219" spans="2:65" s="12" customFormat="1" ht="12" x14ac:dyDescent="0.3">
      <c r="B219" s="215"/>
      <c r="C219" s="216"/>
      <c r="D219" s="206" t="s">
        <v>168</v>
      </c>
      <c r="E219" s="217" t="s">
        <v>30</v>
      </c>
      <c r="F219" s="218" t="s">
        <v>329</v>
      </c>
      <c r="G219" s="216"/>
      <c r="H219" s="219">
        <v>5.3999999999999999E-2</v>
      </c>
      <c r="I219" s="220"/>
      <c r="J219" s="216"/>
      <c r="K219" s="216"/>
      <c r="L219" s="221"/>
      <c r="M219" s="222"/>
      <c r="N219" s="223"/>
      <c r="O219" s="223"/>
      <c r="P219" s="223"/>
      <c r="Q219" s="223"/>
      <c r="R219" s="223"/>
      <c r="S219" s="223"/>
      <c r="T219" s="224"/>
      <c r="AT219" s="225" t="s">
        <v>168</v>
      </c>
      <c r="AU219" s="225" t="s">
        <v>84</v>
      </c>
      <c r="AV219" s="12" t="s">
        <v>84</v>
      </c>
      <c r="AW219" s="12" t="s">
        <v>37</v>
      </c>
      <c r="AX219" s="12" t="s">
        <v>74</v>
      </c>
      <c r="AY219" s="225" t="s">
        <v>159</v>
      </c>
    </row>
    <row r="220" spans="2:65" s="11" customFormat="1" ht="12" x14ac:dyDescent="0.3">
      <c r="B220" s="204"/>
      <c r="C220" s="205"/>
      <c r="D220" s="206" t="s">
        <v>168</v>
      </c>
      <c r="E220" s="207" t="s">
        <v>30</v>
      </c>
      <c r="F220" s="208" t="s">
        <v>330</v>
      </c>
      <c r="G220" s="205"/>
      <c r="H220" s="207" t="s">
        <v>30</v>
      </c>
      <c r="I220" s="209"/>
      <c r="J220" s="205"/>
      <c r="K220" s="205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168</v>
      </c>
      <c r="AU220" s="214" t="s">
        <v>84</v>
      </c>
      <c r="AV220" s="11" t="s">
        <v>82</v>
      </c>
      <c r="AW220" s="11" t="s">
        <v>37</v>
      </c>
      <c r="AX220" s="11" t="s">
        <v>74</v>
      </c>
      <c r="AY220" s="214" t="s">
        <v>159</v>
      </c>
    </row>
    <row r="221" spans="2:65" s="12" customFormat="1" ht="12" x14ac:dyDescent="0.3">
      <c r="B221" s="215"/>
      <c r="C221" s="216"/>
      <c r="D221" s="206" t="s">
        <v>168</v>
      </c>
      <c r="E221" s="217" t="s">
        <v>30</v>
      </c>
      <c r="F221" s="218" t="s">
        <v>331</v>
      </c>
      <c r="G221" s="216"/>
      <c r="H221" s="219">
        <v>0.48099999999999998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AT221" s="225" t="s">
        <v>168</v>
      </c>
      <c r="AU221" s="225" t="s">
        <v>84</v>
      </c>
      <c r="AV221" s="12" t="s">
        <v>84</v>
      </c>
      <c r="AW221" s="12" t="s">
        <v>37</v>
      </c>
      <c r="AX221" s="12" t="s">
        <v>74</v>
      </c>
      <c r="AY221" s="225" t="s">
        <v>159</v>
      </c>
    </row>
    <row r="222" spans="2:65" s="13" customFormat="1" ht="12" x14ac:dyDescent="0.3">
      <c r="B222" s="226"/>
      <c r="C222" s="227"/>
      <c r="D222" s="206" t="s">
        <v>168</v>
      </c>
      <c r="E222" s="228" t="s">
        <v>30</v>
      </c>
      <c r="F222" s="229" t="s">
        <v>186</v>
      </c>
      <c r="G222" s="227"/>
      <c r="H222" s="230">
        <v>0.55700000000000005</v>
      </c>
      <c r="I222" s="231"/>
      <c r="J222" s="227"/>
      <c r="K222" s="227"/>
      <c r="L222" s="232"/>
      <c r="M222" s="233"/>
      <c r="N222" s="234"/>
      <c r="O222" s="234"/>
      <c r="P222" s="234"/>
      <c r="Q222" s="234"/>
      <c r="R222" s="234"/>
      <c r="S222" s="234"/>
      <c r="T222" s="235"/>
      <c r="AT222" s="236" t="s">
        <v>168</v>
      </c>
      <c r="AU222" s="236" t="s">
        <v>84</v>
      </c>
      <c r="AV222" s="13" t="s">
        <v>166</v>
      </c>
      <c r="AW222" s="13" t="s">
        <v>37</v>
      </c>
      <c r="AX222" s="13" t="s">
        <v>82</v>
      </c>
      <c r="AY222" s="236" t="s">
        <v>159</v>
      </c>
    </row>
    <row r="223" spans="2:65" s="1" customFormat="1" ht="16.5" customHeight="1" x14ac:dyDescent="0.3">
      <c r="B223" s="41"/>
      <c r="C223" s="192" t="s">
        <v>332</v>
      </c>
      <c r="D223" s="192" t="s">
        <v>161</v>
      </c>
      <c r="E223" s="193" t="s">
        <v>333</v>
      </c>
      <c r="F223" s="194" t="s">
        <v>334</v>
      </c>
      <c r="G223" s="195" t="s">
        <v>164</v>
      </c>
      <c r="H223" s="196">
        <v>0.5</v>
      </c>
      <c r="I223" s="197"/>
      <c r="J223" s="198">
        <f>ROUND(I223*H223,2)</f>
        <v>0</v>
      </c>
      <c r="K223" s="194" t="s">
        <v>165</v>
      </c>
      <c r="L223" s="61"/>
      <c r="M223" s="199" t="s">
        <v>30</v>
      </c>
      <c r="N223" s="200" t="s">
        <v>45</v>
      </c>
      <c r="O223" s="42"/>
      <c r="P223" s="201">
        <f>O223*H223</f>
        <v>0</v>
      </c>
      <c r="Q223" s="201">
        <v>1.94302</v>
      </c>
      <c r="R223" s="201">
        <f>Q223*H223</f>
        <v>0.97150999999999998</v>
      </c>
      <c r="S223" s="201">
        <v>0</v>
      </c>
      <c r="T223" s="202">
        <f>S223*H223</f>
        <v>0</v>
      </c>
      <c r="AR223" s="24" t="s">
        <v>166</v>
      </c>
      <c r="AT223" s="24" t="s">
        <v>161</v>
      </c>
      <c r="AU223" s="24" t="s">
        <v>84</v>
      </c>
      <c r="AY223" s="24" t="s">
        <v>159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24" t="s">
        <v>82</v>
      </c>
      <c r="BK223" s="203">
        <f>ROUND(I223*H223,2)</f>
        <v>0</v>
      </c>
      <c r="BL223" s="24" t="s">
        <v>166</v>
      </c>
      <c r="BM223" s="24" t="s">
        <v>335</v>
      </c>
    </row>
    <row r="224" spans="2:65" s="11" customFormat="1" ht="12" x14ac:dyDescent="0.3">
      <c r="B224" s="204"/>
      <c r="C224" s="205"/>
      <c r="D224" s="206" t="s">
        <v>168</v>
      </c>
      <c r="E224" s="207" t="s">
        <v>30</v>
      </c>
      <c r="F224" s="208" t="s">
        <v>336</v>
      </c>
      <c r="G224" s="205"/>
      <c r="H224" s="207" t="s">
        <v>30</v>
      </c>
      <c r="I224" s="209"/>
      <c r="J224" s="205"/>
      <c r="K224" s="205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168</v>
      </c>
      <c r="AU224" s="214" t="s">
        <v>84</v>
      </c>
      <c r="AV224" s="11" t="s">
        <v>82</v>
      </c>
      <c r="AW224" s="11" t="s">
        <v>37</v>
      </c>
      <c r="AX224" s="11" t="s">
        <v>74</v>
      </c>
      <c r="AY224" s="214" t="s">
        <v>159</v>
      </c>
    </row>
    <row r="225" spans="2:65" s="11" customFormat="1" ht="12" x14ac:dyDescent="0.3">
      <c r="B225" s="204"/>
      <c r="C225" s="205"/>
      <c r="D225" s="206" t="s">
        <v>168</v>
      </c>
      <c r="E225" s="207" t="s">
        <v>30</v>
      </c>
      <c r="F225" s="208" t="s">
        <v>337</v>
      </c>
      <c r="G225" s="205"/>
      <c r="H225" s="207" t="s">
        <v>30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168</v>
      </c>
      <c r="AU225" s="214" t="s">
        <v>84</v>
      </c>
      <c r="AV225" s="11" t="s">
        <v>82</v>
      </c>
      <c r="AW225" s="11" t="s">
        <v>37</v>
      </c>
      <c r="AX225" s="11" t="s">
        <v>74</v>
      </c>
      <c r="AY225" s="214" t="s">
        <v>159</v>
      </c>
    </row>
    <row r="226" spans="2:65" s="12" customFormat="1" ht="12" x14ac:dyDescent="0.3">
      <c r="B226" s="215"/>
      <c r="C226" s="216"/>
      <c r="D226" s="206" t="s">
        <v>168</v>
      </c>
      <c r="E226" s="217" t="s">
        <v>30</v>
      </c>
      <c r="F226" s="218" t="s">
        <v>338</v>
      </c>
      <c r="G226" s="216"/>
      <c r="H226" s="219">
        <v>1.4E-2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168</v>
      </c>
      <c r="AU226" s="225" t="s">
        <v>84</v>
      </c>
      <c r="AV226" s="12" t="s">
        <v>84</v>
      </c>
      <c r="AW226" s="12" t="s">
        <v>37</v>
      </c>
      <c r="AX226" s="12" t="s">
        <v>74</v>
      </c>
      <c r="AY226" s="225" t="s">
        <v>159</v>
      </c>
    </row>
    <row r="227" spans="2:65" s="12" customFormat="1" ht="12" x14ac:dyDescent="0.3">
      <c r="B227" s="215"/>
      <c r="C227" s="216"/>
      <c r="D227" s="206" t="s">
        <v>168</v>
      </c>
      <c r="E227" s="217" t="s">
        <v>30</v>
      </c>
      <c r="F227" s="218" t="s">
        <v>339</v>
      </c>
      <c r="G227" s="216"/>
      <c r="H227" s="219">
        <v>0.109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168</v>
      </c>
      <c r="AU227" s="225" t="s">
        <v>84</v>
      </c>
      <c r="AV227" s="12" t="s">
        <v>84</v>
      </c>
      <c r="AW227" s="12" t="s">
        <v>37</v>
      </c>
      <c r="AX227" s="12" t="s">
        <v>74</v>
      </c>
      <c r="AY227" s="225" t="s">
        <v>159</v>
      </c>
    </row>
    <row r="228" spans="2:65" s="11" customFormat="1" ht="12" x14ac:dyDescent="0.3">
      <c r="B228" s="204"/>
      <c r="C228" s="205"/>
      <c r="D228" s="206" t="s">
        <v>168</v>
      </c>
      <c r="E228" s="207" t="s">
        <v>30</v>
      </c>
      <c r="F228" s="208" t="s">
        <v>330</v>
      </c>
      <c r="G228" s="205"/>
      <c r="H228" s="207" t="s">
        <v>30</v>
      </c>
      <c r="I228" s="209"/>
      <c r="J228" s="205"/>
      <c r="K228" s="205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168</v>
      </c>
      <c r="AU228" s="214" t="s">
        <v>84</v>
      </c>
      <c r="AV228" s="11" t="s">
        <v>82</v>
      </c>
      <c r="AW228" s="11" t="s">
        <v>37</v>
      </c>
      <c r="AX228" s="11" t="s">
        <v>74</v>
      </c>
      <c r="AY228" s="214" t="s">
        <v>159</v>
      </c>
    </row>
    <row r="229" spans="2:65" s="12" customFormat="1" ht="12" x14ac:dyDescent="0.3">
      <c r="B229" s="215"/>
      <c r="C229" s="216"/>
      <c r="D229" s="206" t="s">
        <v>168</v>
      </c>
      <c r="E229" s="217" t="s">
        <v>30</v>
      </c>
      <c r="F229" s="218" t="s">
        <v>340</v>
      </c>
      <c r="G229" s="216"/>
      <c r="H229" s="219">
        <v>0.13300000000000001</v>
      </c>
      <c r="I229" s="220"/>
      <c r="J229" s="216"/>
      <c r="K229" s="216"/>
      <c r="L229" s="221"/>
      <c r="M229" s="222"/>
      <c r="N229" s="223"/>
      <c r="O229" s="223"/>
      <c r="P229" s="223"/>
      <c r="Q229" s="223"/>
      <c r="R229" s="223"/>
      <c r="S229" s="223"/>
      <c r="T229" s="224"/>
      <c r="AT229" s="225" t="s">
        <v>168</v>
      </c>
      <c r="AU229" s="225" t="s">
        <v>84</v>
      </c>
      <c r="AV229" s="12" t="s">
        <v>84</v>
      </c>
      <c r="AW229" s="12" t="s">
        <v>37</v>
      </c>
      <c r="AX229" s="12" t="s">
        <v>74</v>
      </c>
      <c r="AY229" s="225" t="s">
        <v>159</v>
      </c>
    </row>
    <row r="230" spans="2:65" s="12" customFormat="1" ht="12" x14ac:dyDescent="0.3">
      <c r="B230" s="215"/>
      <c r="C230" s="216"/>
      <c r="D230" s="206" t="s">
        <v>168</v>
      </c>
      <c r="E230" s="217" t="s">
        <v>30</v>
      </c>
      <c r="F230" s="218" t="s">
        <v>341</v>
      </c>
      <c r="G230" s="216"/>
      <c r="H230" s="219">
        <v>0.17100000000000001</v>
      </c>
      <c r="I230" s="220"/>
      <c r="J230" s="216"/>
      <c r="K230" s="216"/>
      <c r="L230" s="221"/>
      <c r="M230" s="222"/>
      <c r="N230" s="223"/>
      <c r="O230" s="223"/>
      <c r="P230" s="223"/>
      <c r="Q230" s="223"/>
      <c r="R230" s="223"/>
      <c r="S230" s="223"/>
      <c r="T230" s="224"/>
      <c r="AT230" s="225" t="s">
        <v>168</v>
      </c>
      <c r="AU230" s="225" t="s">
        <v>84</v>
      </c>
      <c r="AV230" s="12" t="s">
        <v>84</v>
      </c>
      <c r="AW230" s="12" t="s">
        <v>37</v>
      </c>
      <c r="AX230" s="12" t="s">
        <v>74</v>
      </c>
      <c r="AY230" s="225" t="s">
        <v>159</v>
      </c>
    </row>
    <row r="231" spans="2:65" s="12" customFormat="1" ht="12" x14ac:dyDescent="0.3">
      <c r="B231" s="215"/>
      <c r="C231" s="216"/>
      <c r="D231" s="206" t="s">
        <v>168</v>
      </c>
      <c r="E231" s="217" t="s">
        <v>30</v>
      </c>
      <c r="F231" s="218" t="s">
        <v>342</v>
      </c>
      <c r="G231" s="216"/>
      <c r="H231" s="219">
        <v>7.2999999999999995E-2</v>
      </c>
      <c r="I231" s="220"/>
      <c r="J231" s="216"/>
      <c r="K231" s="216"/>
      <c r="L231" s="221"/>
      <c r="M231" s="222"/>
      <c r="N231" s="223"/>
      <c r="O231" s="223"/>
      <c r="P231" s="223"/>
      <c r="Q231" s="223"/>
      <c r="R231" s="223"/>
      <c r="S231" s="223"/>
      <c r="T231" s="224"/>
      <c r="AT231" s="225" t="s">
        <v>168</v>
      </c>
      <c r="AU231" s="225" t="s">
        <v>84</v>
      </c>
      <c r="AV231" s="12" t="s">
        <v>84</v>
      </c>
      <c r="AW231" s="12" t="s">
        <v>37</v>
      </c>
      <c r="AX231" s="12" t="s">
        <v>74</v>
      </c>
      <c r="AY231" s="225" t="s">
        <v>159</v>
      </c>
    </row>
    <row r="232" spans="2:65" s="13" customFormat="1" ht="12" x14ac:dyDescent="0.3">
      <c r="B232" s="226"/>
      <c r="C232" s="227"/>
      <c r="D232" s="206" t="s">
        <v>168</v>
      </c>
      <c r="E232" s="228" t="s">
        <v>30</v>
      </c>
      <c r="F232" s="229" t="s">
        <v>186</v>
      </c>
      <c r="G232" s="227"/>
      <c r="H232" s="230">
        <v>0.5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AT232" s="236" t="s">
        <v>168</v>
      </c>
      <c r="AU232" s="236" t="s">
        <v>84</v>
      </c>
      <c r="AV232" s="13" t="s">
        <v>166</v>
      </c>
      <c r="AW232" s="13" t="s">
        <v>37</v>
      </c>
      <c r="AX232" s="13" t="s">
        <v>82</v>
      </c>
      <c r="AY232" s="236" t="s">
        <v>159</v>
      </c>
    </row>
    <row r="233" spans="2:65" s="1" customFormat="1" ht="16.5" customHeight="1" x14ac:dyDescent="0.3">
      <c r="B233" s="41"/>
      <c r="C233" s="192" t="s">
        <v>343</v>
      </c>
      <c r="D233" s="192" t="s">
        <v>161</v>
      </c>
      <c r="E233" s="193" t="s">
        <v>344</v>
      </c>
      <c r="F233" s="194" t="s">
        <v>345</v>
      </c>
      <c r="G233" s="195" t="s">
        <v>164</v>
      </c>
      <c r="H233" s="196">
        <v>0.15</v>
      </c>
      <c r="I233" s="197"/>
      <c r="J233" s="198">
        <f>ROUND(I233*H233,2)</f>
        <v>0</v>
      </c>
      <c r="K233" s="194" t="s">
        <v>30</v>
      </c>
      <c r="L233" s="61"/>
      <c r="M233" s="199" t="s">
        <v>30</v>
      </c>
      <c r="N233" s="200" t="s">
        <v>45</v>
      </c>
      <c r="O233" s="42"/>
      <c r="P233" s="201">
        <f>O233*H233</f>
        <v>0</v>
      </c>
      <c r="Q233" s="201">
        <v>2.4</v>
      </c>
      <c r="R233" s="201">
        <f>Q233*H233</f>
        <v>0.36</v>
      </c>
      <c r="S233" s="201">
        <v>0</v>
      </c>
      <c r="T233" s="202">
        <f>S233*H233</f>
        <v>0</v>
      </c>
      <c r="AR233" s="24" t="s">
        <v>166</v>
      </c>
      <c r="AT233" s="24" t="s">
        <v>161</v>
      </c>
      <c r="AU233" s="24" t="s">
        <v>84</v>
      </c>
      <c r="AY233" s="24" t="s">
        <v>159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24" t="s">
        <v>82</v>
      </c>
      <c r="BK233" s="203">
        <f>ROUND(I233*H233,2)</f>
        <v>0</v>
      </c>
      <c r="BL233" s="24" t="s">
        <v>166</v>
      </c>
      <c r="BM233" s="24" t="s">
        <v>346</v>
      </c>
    </row>
    <row r="234" spans="2:65" s="10" customFormat="1" ht="29.85" customHeight="1" x14ac:dyDescent="0.35">
      <c r="B234" s="176"/>
      <c r="C234" s="177"/>
      <c r="D234" s="178" t="s">
        <v>73</v>
      </c>
      <c r="E234" s="190" t="s">
        <v>166</v>
      </c>
      <c r="F234" s="190" t="s">
        <v>347</v>
      </c>
      <c r="G234" s="177"/>
      <c r="H234" s="177"/>
      <c r="I234" s="180"/>
      <c r="J234" s="191">
        <f>BK234</f>
        <v>0</v>
      </c>
      <c r="K234" s="177"/>
      <c r="L234" s="182"/>
      <c r="M234" s="183"/>
      <c r="N234" s="184"/>
      <c r="O234" s="184"/>
      <c r="P234" s="185">
        <f>SUM(P235:P281)</f>
        <v>0</v>
      </c>
      <c r="Q234" s="184"/>
      <c r="R234" s="185">
        <f>SUM(R235:R281)</f>
        <v>6.4795411999999999</v>
      </c>
      <c r="S234" s="184"/>
      <c r="T234" s="186">
        <f>SUM(T235:T281)</f>
        <v>0</v>
      </c>
      <c r="AR234" s="187" t="s">
        <v>82</v>
      </c>
      <c r="AT234" s="188" t="s">
        <v>73</v>
      </c>
      <c r="AU234" s="188" t="s">
        <v>82</v>
      </c>
      <c r="AY234" s="187" t="s">
        <v>159</v>
      </c>
      <c r="BK234" s="189">
        <f>SUM(BK235:BK281)</f>
        <v>0</v>
      </c>
    </row>
    <row r="235" spans="2:65" s="1" customFormat="1" ht="38.25" customHeight="1" x14ac:dyDescent="0.3">
      <c r="B235" s="41"/>
      <c r="C235" s="192" t="s">
        <v>348</v>
      </c>
      <c r="D235" s="192" t="s">
        <v>161</v>
      </c>
      <c r="E235" s="193" t="s">
        <v>349</v>
      </c>
      <c r="F235" s="194" t="s">
        <v>350</v>
      </c>
      <c r="G235" s="195" t="s">
        <v>164</v>
      </c>
      <c r="H235" s="196">
        <v>2.2000000000000002</v>
      </c>
      <c r="I235" s="197"/>
      <c r="J235" s="198">
        <f>ROUND(I235*H235,2)</f>
        <v>0</v>
      </c>
      <c r="K235" s="194" t="s">
        <v>165</v>
      </c>
      <c r="L235" s="61"/>
      <c r="M235" s="199" t="s">
        <v>30</v>
      </c>
      <c r="N235" s="200" t="s">
        <v>45</v>
      </c>
      <c r="O235" s="42"/>
      <c r="P235" s="201">
        <f>O235*H235</f>
        <v>0</v>
      </c>
      <c r="Q235" s="201">
        <v>2.45343</v>
      </c>
      <c r="R235" s="201">
        <f>Q235*H235</f>
        <v>5.3975460000000002</v>
      </c>
      <c r="S235" s="201">
        <v>0</v>
      </c>
      <c r="T235" s="202">
        <f>S235*H235</f>
        <v>0</v>
      </c>
      <c r="AR235" s="24" t="s">
        <v>166</v>
      </c>
      <c r="AT235" s="24" t="s">
        <v>161</v>
      </c>
      <c r="AU235" s="24" t="s">
        <v>84</v>
      </c>
      <c r="AY235" s="24" t="s">
        <v>159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24" t="s">
        <v>82</v>
      </c>
      <c r="BK235" s="203">
        <f>ROUND(I235*H235,2)</f>
        <v>0</v>
      </c>
      <c r="BL235" s="24" t="s">
        <v>166</v>
      </c>
      <c r="BM235" s="24" t="s">
        <v>351</v>
      </c>
    </row>
    <row r="236" spans="2:65" s="11" customFormat="1" ht="12" x14ac:dyDescent="0.3">
      <c r="B236" s="204"/>
      <c r="C236" s="205"/>
      <c r="D236" s="206" t="s">
        <v>168</v>
      </c>
      <c r="E236" s="207" t="s">
        <v>30</v>
      </c>
      <c r="F236" s="208" t="s">
        <v>352</v>
      </c>
      <c r="G236" s="205"/>
      <c r="H236" s="207" t="s">
        <v>30</v>
      </c>
      <c r="I236" s="209"/>
      <c r="J236" s="205"/>
      <c r="K236" s="205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168</v>
      </c>
      <c r="AU236" s="214" t="s">
        <v>84</v>
      </c>
      <c r="AV236" s="11" t="s">
        <v>82</v>
      </c>
      <c r="AW236" s="11" t="s">
        <v>37</v>
      </c>
      <c r="AX236" s="11" t="s">
        <v>74</v>
      </c>
      <c r="AY236" s="214" t="s">
        <v>159</v>
      </c>
    </row>
    <row r="237" spans="2:65" s="12" customFormat="1" ht="12" x14ac:dyDescent="0.3">
      <c r="B237" s="215"/>
      <c r="C237" s="216"/>
      <c r="D237" s="206" t="s">
        <v>168</v>
      </c>
      <c r="E237" s="217" t="s">
        <v>30</v>
      </c>
      <c r="F237" s="218" t="s">
        <v>353</v>
      </c>
      <c r="G237" s="216"/>
      <c r="H237" s="219">
        <v>1</v>
      </c>
      <c r="I237" s="220"/>
      <c r="J237" s="216"/>
      <c r="K237" s="216"/>
      <c r="L237" s="221"/>
      <c r="M237" s="222"/>
      <c r="N237" s="223"/>
      <c r="O237" s="223"/>
      <c r="P237" s="223"/>
      <c r="Q237" s="223"/>
      <c r="R237" s="223"/>
      <c r="S237" s="223"/>
      <c r="T237" s="224"/>
      <c r="AT237" s="225" t="s">
        <v>168</v>
      </c>
      <c r="AU237" s="225" t="s">
        <v>84</v>
      </c>
      <c r="AV237" s="12" t="s">
        <v>84</v>
      </c>
      <c r="AW237" s="12" t="s">
        <v>37</v>
      </c>
      <c r="AX237" s="12" t="s">
        <v>74</v>
      </c>
      <c r="AY237" s="225" t="s">
        <v>159</v>
      </c>
    </row>
    <row r="238" spans="2:65" s="11" customFormat="1" ht="12" x14ac:dyDescent="0.3">
      <c r="B238" s="204"/>
      <c r="C238" s="205"/>
      <c r="D238" s="206" t="s">
        <v>168</v>
      </c>
      <c r="E238" s="207" t="s">
        <v>30</v>
      </c>
      <c r="F238" s="208" t="s">
        <v>354</v>
      </c>
      <c r="G238" s="205"/>
      <c r="H238" s="207" t="s">
        <v>30</v>
      </c>
      <c r="I238" s="209"/>
      <c r="J238" s="205"/>
      <c r="K238" s="205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168</v>
      </c>
      <c r="AU238" s="214" t="s">
        <v>84</v>
      </c>
      <c r="AV238" s="11" t="s">
        <v>82</v>
      </c>
      <c r="AW238" s="11" t="s">
        <v>37</v>
      </c>
      <c r="AX238" s="11" t="s">
        <v>74</v>
      </c>
      <c r="AY238" s="214" t="s">
        <v>159</v>
      </c>
    </row>
    <row r="239" spans="2:65" s="12" customFormat="1" ht="12" x14ac:dyDescent="0.3">
      <c r="B239" s="215"/>
      <c r="C239" s="216"/>
      <c r="D239" s="206" t="s">
        <v>168</v>
      </c>
      <c r="E239" s="217" t="s">
        <v>30</v>
      </c>
      <c r="F239" s="218" t="s">
        <v>355</v>
      </c>
      <c r="G239" s="216"/>
      <c r="H239" s="219">
        <v>1.0820000000000001</v>
      </c>
      <c r="I239" s="220"/>
      <c r="J239" s="216"/>
      <c r="K239" s="216"/>
      <c r="L239" s="221"/>
      <c r="M239" s="222"/>
      <c r="N239" s="223"/>
      <c r="O239" s="223"/>
      <c r="P239" s="223"/>
      <c r="Q239" s="223"/>
      <c r="R239" s="223"/>
      <c r="S239" s="223"/>
      <c r="T239" s="224"/>
      <c r="AT239" s="225" t="s">
        <v>168</v>
      </c>
      <c r="AU239" s="225" t="s">
        <v>84</v>
      </c>
      <c r="AV239" s="12" t="s">
        <v>84</v>
      </c>
      <c r="AW239" s="12" t="s">
        <v>37</v>
      </c>
      <c r="AX239" s="12" t="s">
        <v>74</v>
      </c>
      <c r="AY239" s="225" t="s">
        <v>159</v>
      </c>
    </row>
    <row r="240" spans="2:65" s="12" customFormat="1" ht="12" x14ac:dyDescent="0.3">
      <c r="B240" s="215"/>
      <c r="C240" s="216"/>
      <c r="D240" s="206" t="s">
        <v>168</v>
      </c>
      <c r="E240" s="217" t="s">
        <v>30</v>
      </c>
      <c r="F240" s="218" t="s">
        <v>356</v>
      </c>
      <c r="G240" s="216"/>
      <c r="H240" s="219">
        <v>0.11799999999999999</v>
      </c>
      <c r="I240" s="220"/>
      <c r="J240" s="216"/>
      <c r="K240" s="216"/>
      <c r="L240" s="221"/>
      <c r="M240" s="222"/>
      <c r="N240" s="223"/>
      <c r="O240" s="223"/>
      <c r="P240" s="223"/>
      <c r="Q240" s="223"/>
      <c r="R240" s="223"/>
      <c r="S240" s="223"/>
      <c r="T240" s="224"/>
      <c r="AT240" s="225" t="s">
        <v>168</v>
      </c>
      <c r="AU240" s="225" t="s">
        <v>84</v>
      </c>
      <c r="AV240" s="12" t="s">
        <v>84</v>
      </c>
      <c r="AW240" s="12" t="s">
        <v>37</v>
      </c>
      <c r="AX240" s="12" t="s">
        <v>74</v>
      </c>
      <c r="AY240" s="225" t="s">
        <v>159</v>
      </c>
    </row>
    <row r="241" spans="2:65" s="13" customFormat="1" ht="12" x14ac:dyDescent="0.3">
      <c r="B241" s="226"/>
      <c r="C241" s="227"/>
      <c r="D241" s="206" t="s">
        <v>168</v>
      </c>
      <c r="E241" s="228" t="s">
        <v>30</v>
      </c>
      <c r="F241" s="229" t="s">
        <v>186</v>
      </c>
      <c r="G241" s="227"/>
      <c r="H241" s="230">
        <v>2.2000000000000002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AT241" s="236" t="s">
        <v>168</v>
      </c>
      <c r="AU241" s="236" t="s">
        <v>84</v>
      </c>
      <c r="AV241" s="13" t="s">
        <v>166</v>
      </c>
      <c r="AW241" s="13" t="s">
        <v>37</v>
      </c>
      <c r="AX241" s="13" t="s">
        <v>82</v>
      </c>
      <c r="AY241" s="236" t="s">
        <v>159</v>
      </c>
    </row>
    <row r="242" spans="2:65" s="1" customFormat="1" ht="25.5" customHeight="1" x14ac:dyDescent="0.3">
      <c r="B242" s="41"/>
      <c r="C242" s="192" t="s">
        <v>357</v>
      </c>
      <c r="D242" s="192" t="s">
        <v>161</v>
      </c>
      <c r="E242" s="193" t="s">
        <v>358</v>
      </c>
      <c r="F242" s="194" t="s">
        <v>359</v>
      </c>
      <c r="G242" s="195" t="s">
        <v>214</v>
      </c>
      <c r="H242" s="196">
        <v>15.4</v>
      </c>
      <c r="I242" s="197"/>
      <c r="J242" s="198">
        <f>ROUND(I242*H242,2)</f>
        <v>0</v>
      </c>
      <c r="K242" s="194" t="s">
        <v>165</v>
      </c>
      <c r="L242" s="61"/>
      <c r="M242" s="199" t="s">
        <v>30</v>
      </c>
      <c r="N242" s="200" t="s">
        <v>45</v>
      </c>
      <c r="O242" s="42"/>
      <c r="P242" s="201">
        <f>O242*H242</f>
        <v>0</v>
      </c>
      <c r="Q242" s="201">
        <v>5.3299999999999997E-3</v>
      </c>
      <c r="R242" s="201">
        <f>Q242*H242</f>
        <v>8.2082000000000002E-2</v>
      </c>
      <c r="S242" s="201">
        <v>0</v>
      </c>
      <c r="T242" s="202">
        <f>S242*H242</f>
        <v>0</v>
      </c>
      <c r="AR242" s="24" t="s">
        <v>166</v>
      </c>
      <c r="AT242" s="24" t="s">
        <v>161</v>
      </c>
      <c r="AU242" s="24" t="s">
        <v>84</v>
      </c>
      <c r="AY242" s="24" t="s">
        <v>159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24" t="s">
        <v>82</v>
      </c>
      <c r="BK242" s="203">
        <f>ROUND(I242*H242,2)</f>
        <v>0</v>
      </c>
      <c r="BL242" s="24" t="s">
        <v>166</v>
      </c>
      <c r="BM242" s="24" t="s">
        <v>360</v>
      </c>
    </row>
    <row r="243" spans="2:65" s="11" customFormat="1" ht="12" x14ac:dyDescent="0.3">
      <c r="B243" s="204"/>
      <c r="C243" s="205"/>
      <c r="D243" s="206" t="s">
        <v>168</v>
      </c>
      <c r="E243" s="207" t="s">
        <v>30</v>
      </c>
      <c r="F243" s="208" t="s">
        <v>352</v>
      </c>
      <c r="G243" s="205"/>
      <c r="H243" s="207" t="s">
        <v>30</v>
      </c>
      <c r="I243" s="209"/>
      <c r="J243" s="205"/>
      <c r="K243" s="205"/>
      <c r="L243" s="210"/>
      <c r="M243" s="211"/>
      <c r="N243" s="212"/>
      <c r="O243" s="212"/>
      <c r="P243" s="212"/>
      <c r="Q243" s="212"/>
      <c r="R243" s="212"/>
      <c r="S243" s="212"/>
      <c r="T243" s="213"/>
      <c r="AT243" s="214" t="s">
        <v>168</v>
      </c>
      <c r="AU243" s="214" t="s">
        <v>84</v>
      </c>
      <c r="AV243" s="11" t="s">
        <v>82</v>
      </c>
      <c r="AW243" s="11" t="s">
        <v>37</v>
      </c>
      <c r="AX243" s="11" t="s">
        <v>74</v>
      </c>
      <c r="AY243" s="214" t="s">
        <v>159</v>
      </c>
    </row>
    <row r="244" spans="2:65" s="12" customFormat="1" ht="12" x14ac:dyDescent="0.3">
      <c r="B244" s="215"/>
      <c r="C244" s="216"/>
      <c r="D244" s="206" t="s">
        <v>168</v>
      </c>
      <c r="E244" s="217" t="s">
        <v>30</v>
      </c>
      <c r="F244" s="218" t="s">
        <v>361</v>
      </c>
      <c r="G244" s="216"/>
      <c r="H244" s="219">
        <v>3.99</v>
      </c>
      <c r="I244" s="220"/>
      <c r="J244" s="216"/>
      <c r="K244" s="216"/>
      <c r="L244" s="221"/>
      <c r="M244" s="222"/>
      <c r="N244" s="223"/>
      <c r="O244" s="223"/>
      <c r="P244" s="223"/>
      <c r="Q244" s="223"/>
      <c r="R244" s="223"/>
      <c r="S244" s="223"/>
      <c r="T244" s="224"/>
      <c r="AT244" s="225" t="s">
        <v>168</v>
      </c>
      <c r="AU244" s="225" t="s">
        <v>84</v>
      </c>
      <c r="AV244" s="12" t="s">
        <v>84</v>
      </c>
      <c r="AW244" s="12" t="s">
        <v>37</v>
      </c>
      <c r="AX244" s="12" t="s">
        <v>74</v>
      </c>
      <c r="AY244" s="225" t="s">
        <v>159</v>
      </c>
    </row>
    <row r="245" spans="2:65" s="11" customFormat="1" ht="12" x14ac:dyDescent="0.3">
      <c r="B245" s="204"/>
      <c r="C245" s="205"/>
      <c r="D245" s="206" t="s">
        <v>168</v>
      </c>
      <c r="E245" s="207" t="s">
        <v>30</v>
      </c>
      <c r="F245" s="208" t="s">
        <v>354</v>
      </c>
      <c r="G245" s="205"/>
      <c r="H245" s="207" t="s">
        <v>30</v>
      </c>
      <c r="I245" s="209"/>
      <c r="J245" s="205"/>
      <c r="K245" s="205"/>
      <c r="L245" s="210"/>
      <c r="M245" s="211"/>
      <c r="N245" s="212"/>
      <c r="O245" s="212"/>
      <c r="P245" s="212"/>
      <c r="Q245" s="212"/>
      <c r="R245" s="212"/>
      <c r="S245" s="212"/>
      <c r="T245" s="213"/>
      <c r="AT245" s="214" t="s">
        <v>168</v>
      </c>
      <c r="AU245" s="214" t="s">
        <v>84</v>
      </c>
      <c r="AV245" s="11" t="s">
        <v>82</v>
      </c>
      <c r="AW245" s="11" t="s">
        <v>37</v>
      </c>
      <c r="AX245" s="11" t="s">
        <v>74</v>
      </c>
      <c r="AY245" s="214" t="s">
        <v>159</v>
      </c>
    </row>
    <row r="246" spans="2:65" s="12" customFormat="1" ht="12" x14ac:dyDescent="0.3">
      <c r="B246" s="215"/>
      <c r="C246" s="216"/>
      <c r="D246" s="206" t="s">
        <v>168</v>
      </c>
      <c r="E246" s="217" t="s">
        <v>30</v>
      </c>
      <c r="F246" s="218" t="s">
        <v>362</v>
      </c>
      <c r="G246" s="216"/>
      <c r="H246" s="219">
        <v>8.6549999999999994</v>
      </c>
      <c r="I246" s="220"/>
      <c r="J246" s="216"/>
      <c r="K246" s="216"/>
      <c r="L246" s="221"/>
      <c r="M246" s="222"/>
      <c r="N246" s="223"/>
      <c r="O246" s="223"/>
      <c r="P246" s="223"/>
      <c r="Q246" s="223"/>
      <c r="R246" s="223"/>
      <c r="S246" s="223"/>
      <c r="T246" s="224"/>
      <c r="AT246" s="225" t="s">
        <v>168</v>
      </c>
      <c r="AU246" s="225" t="s">
        <v>84</v>
      </c>
      <c r="AV246" s="12" t="s">
        <v>84</v>
      </c>
      <c r="AW246" s="12" t="s">
        <v>37</v>
      </c>
      <c r="AX246" s="12" t="s">
        <v>74</v>
      </c>
      <c r="AY246" s="225" t="s">
        <v>159</v>
      </c>
    </row>
    <row r="247" spans="2:65" s="12" customFormat="1" ht="12" x14ac:dyDescent="0.3">
      <c r="B247" s="215"/>
      <c r="C247" s="216"/>
      <c r="D247" s="206" t="s">
        <v>168</v>
      </c>
      <c r="E247" s="217" t="s">
        <v>30</v>
      </c>
      <c r="F247" s="218" t="s">
        <v>363</v>
      </c>
      <c r="G247" s="216"/>
      <c r="H247" s="219">
        <v>1.3009999999999999</v>
      </c>
      <c r="I247" s="220"/>
      <c r="J247" s="216"/>
      <c r="K247" s="216"/>
      <c r="L247" s="221"/>
      <c r="M247" s="222"/>
      <c r="N247" s="223"/>
      <c r="O247" s="223"/>
      <c r="P247" s="223"/>
      <c r="Q247" s="223"/>
      <c r="R247" s="223"/>
      <c r="S247" s="223"/>
      <c r="T247" s="224"/>
      <c r="AT247" s="225" t="s">
        <v>168</v>
      </c>
      <c r="AU247" s="225" t="s">
        <v>84</v>
      </c>
      <c r="AV247" s="12" t="s">
        <v>84</v>
      </c>
      <c r="AW247" s="12" t="s">
        <v>37</v>
      </c>
      <c r="AX247" s="12" t="s">
        <v>74</v>
      </c>
      <c r="AY247" s="225" t="s">
        <v>159</v>
      </c>
    </row>
    <row r="248" spans="2:65" s="12" customFormat="1" ht="12" x14ac:dyDescent="0.3">
      <c r="B248" s="215"/>
      <c r="C248" s="216"/>
      <c r="D248" s="206" t="s">
        <v>168</v>
      </c>
      <c r="E248" s="217" t="s">
        <v>30</v>
      </c>
      <c r="F248" s="218" t="s">
        <v>364</v>
      </c>
      <c r="G248" s="216"/>
      <c r="H248" s="219">
        <v>1.454</v>
      </c>
      <c r="I248" s="220"/>
      <c r="J248" s="216"/>
      <c r="K248" s="216"/>
      <c r="L248" s="221"/>
      <c r="M248" s="222"/>
      <c r="N248" s="223"/>
      <c r="O248" s="223"/>
      <c r="P248" s="223"/>
      <c r="Q248" s="223"/>
      <c r="R248" s="223"/>
      <c r="S248" s="223"/>
      <c r="T248" s="224"/>
      <c r="AT248" s="225" t="s">
        <v>168</v>
      </c>
      <c r="AU248" s="225" t="s">
        <v>84</v>
      </c>
      <c r="AV248" s="12" t="s">
        <v>84</v>
      </c>
      <c r="AW248" s="12" t="s">
        <v>37</v>
      </c>
      <c r="AX248" s="12" t="s">
        <v>74</v>
      </c>
      <c r="AY248" s="225" t="s">
        <v>159</v>
      </c>
    </row>
    <row r="249" spans="2:65" s="13" customFormat="1" ht="12" x14ac:dyDescent="0.3">
      <c r="B249" s="226"/>
      <c r="C249" s="227"/>
      <c r="D249" s="206" t="s">
        <v>168</v>
      </c>
      <c r="E249" s="228" t="s">
        <v>30</v>
      </c>
      <c r="F249" s="229" t="s">
        <v>186</v>
      </c>
      <c r="G249" s="227"/>
      <c r="H249" s="230">
        <v>15.4</v>
      </c>
      <c r="I249" s="231"/>
      <c r="J249" s="227"/>
      <c r="K249" s="227"/>
      <c r="L249" s="232"/>
      <c r="M249" s="233"/>
      <c r="N249" s="234"/>
      <c r="O249" s="234"/>
      <c r="P249" s="234"/>
      <c r="Q249" s="234"/>
      <c r="R249" s="234"/>
      <c r="S249" s="234"/>
      <c r="T249" s="235"/>
      <c r="AT249" s="236" t="s">
        <v>168</v>
      </c>
      <c r="AU249" s="236" t="s">
        <v>84</v>
      </c>
      <c r="AV249" s="13" t="s">
        <v>166</v>
      </c>
      <c r="AW249" s="13" t="s">
        <v>37</v>
      </c>
      <c r="AX249" s="13" t="s">
        <v>82</v>
      </c>
      <c r="AY249" s="236" t="s">
        <v>159</v>
      </c>
    </row>
    <row r="250" spans="2:65" s="1" customFormat="1" ht="25.5" customHeight="1" x14ac:dyDescent="0.3">
      <c r="B250" s="41"/>
      <c r="C250" s="192" t="s">
        <v>365</v>
      </c>
      <c r="D250" s="192" t="s">
        <v>161</v>
      </c>
      <c r="E250" s="193" t="s">
        <v>366</v>
      </c>
      <c r="F250" s="194" t="s">
        <v>367</v>
      </c>
      <c r="G250" s="195" t="s">
        <v>214</v>
      </c>
      <c r="H250" s="196">
        <v>15.4</v>
      </c>
      <c r="I250" s="197"/>
      <c r="J250" s="198">
        <f>ROUND(I250*H250,2)</f>
        <v>0</v>
      </c>
      <c r="K250" s="194" t="s">
        <v>165</v>
      </c>
      <c r="L250" s="61"/>
      <c r="M250" s="199" t="s">
        <v>30</v>
      </c>
      <c r="N250" s="200" t="s">
        <v>45</v>
      </c>
      <c r="O250" s="42"/>
      <c r="P250" s="201">
        <f>O250*H250</f>
        <v>0</v>
      </c>
      <c r="Q250" s="201">
        <v>0</v>
      </c>
      <c r="R250" s="201">
        <f>Q250*H250</f>
        <v>0</v>
      </c>
      <c r="S250" s="201">
        <v>0</v>
      </c>
      <c r="T250" s="202">
        <f>S250*H250</f>
        <v>0</v>
      </c>
      <c r="AR250" s="24" t="s">
        <v>166</v>
      </c>
      <c r="AT250" s="24" t="s">
        <v>161</v>
      </c>
      <c r="AU250" s="24" t="s">
        <v>84</v>
      </c>
      <c r="AY250" s="24" t="s">
        <v>159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24" t="s">
        <v>82</v>
      </c>
      <c r="BK250" s="203">
        <f>ROUND(I250*H250,2)</f>
        <v>0</v>
      </c>
      <c r="BL250" s="24" t="s">
        <v>166</v>
      </c>
      <c r="BM250" s="24" t="s">
        <v>368</v>
      </c>
    </row>
    <row r="251" spans="2:65" s="1" customFormat="1" ht="25.5" customHeight="1" x14ac:dyDescent="0.3">
      <c r="B251" s="41"/>
      <c r="C251" s="192" t="s">
        <v>369</v>
      </c>
      <c r="D251" s="192" t="s">
        <v>161</v>
      </c>
      <c r="E251" s="193" t="s">
        <v>370</v>
      </c>
      <c r="F251" s="194" t="s">
        <v>371</v>
      </c>
      <c r="G251" s="195" t="s">
        <v>214</v>
      </c>
      <c r="H251" s="196">
        <v>15.4</v>
      </c>
      <c r="I251" s="197"/>
      <c r="J251" s="198">
        <f>ROUND(I251*H251,2)</f>
        <v>0</v>
      </c>
      <c r="K251" s="194" t="s">
        <v>165</v>
      </c>
      <c r="L251" s="61"/>
      <c r="M251" s="199" t="s">
        <v>30</v>
      </c>
      <c r="N251" s="200" t="s">
        <v>45</v>
      </c>
      <c r="O251" s="42"/>
      <c r="P251" s="201">
        <f>O251*H251</f>
        <v>0</v>
      </c>
      <c r="Q251" s="201">
        <v>8.8000000000000003E-4</v>
      </c>
      <c r="R251" s="201">
        <f>Q251*H251</f>
        <v>1.3552000000000002E-2</v>
      </c>
      <c r="S251" s="201">
        <v>0</v>
      </c>
      <c r="T251" s="202">
        <f>S251*H251</f>
        <v>0</v>
      </c>
      <c r="AR251" s="24" t="s">
        <v>166</v>
      </c>
      <c r="AT251" s="24" t="s">
        <v>161</v>
      </c>
      <c r="AU251" s="24" t="s">
        <v>84</v>
      </c>
      <c r="AY251" s="24" t="s">
        <v>159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4" t="s">
        <v>82</v>
      </c>
      <c r="BK251" s="203">
        <f>ROUND(I251*H251,2)</f>
        <v>0</v>
      </c>
      <c r="BL251" s="24" t="s">
        <v>166</v>
      </c>
      <c r="BM251" s="24" t="s">
        <v>372</v>
      </c>
    </row>
    <row r="252" spans="2:65" s="1" customFormat="1" ht="25.5" customHeight="1" x14ac:dyDescent="0.3">
      <c r="B252" s="41"/>
      <c r="C252" s="192" t="s">
        <v>373</v>
      </c>
      <c r="D252" s="192" t="s">
        <v>161</v>
      </c>
      <c r="E252" s="193" t="s">
        <v>374</v>
      </c>
      <c r="F252" s="194" t="s">
        <v>375</v>
      </c>
      <c r="G252" s="195" t="s">
        <v>214</v>
      </c>
      <c r="H252" s="196">
        <v>15.4</v>
      </c>
      <c r="I252" s="197"/>
      <c r="J252" s="198">
        <f>ROUND(I252*H252,2)</f>
        <v>0</v>
      </c>
      <c r="K252" s="194" t="s">
        <v>165</v>
      </c>
      <c r="L252" s="61"/>
      <c r="M252" s="199" t="s">
        <v>30</v>
      </c>
      <c r="N252" s="200" t="s">
        <v>45</v>
      </c>
      <c r="O252" s="42"/>
      <c r="P252" s="201">
        <f>O252*H252</f>
        <v>0</v>
      </c>
      <c r="Q252" s="201">
        <v>0</v>
      </c>
      <c r="R252" s="201">
        <f>Q252*H252</f>
        <v>0</v>
      </c>
      <c r="S252" s="201">
        <v>0</v>
      </c>
      <c r="T252" s="202">
        <f>S252*H252</f>
        <v>0</v>
      </c>
      <c r="AR252" s="24" t="s">
        <v>166</v>
      </c>
      <c r="AT252" s="24" t="s">
        <v>161</v>
      </c>
      <c r="AU252" s="24" t="s">
        <v>84</v>
      </c>
      <c r="AY252" s="24" t="s">
        <v>159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24" t="s">
        <v>82</v>
      </c>
      <c r="BK252" s="203">
        <f>ROUND(I252*H252,2)</f>
        <v>0</v>
      </c>
      <c r="BL252" s="24" t="s">
        <v>166</v>
      </c>
      <c r="BM252" s="24" t="s">
        <v>376</v>
      </c>
    </row>
    <row r="253" spans="2:65" s="1" customFormat="1" ht="25.5" customHeight="1" x14ac:dyDescent="0.3">
      <c r="B253" s="41"/>
      <c r="C253" s="192" t="s">
        <v>377</v>
      </c>
      <c r="D253" s="192" t="s">
        <v>161</v>
      </c>
      <c r="E253" s="193" t="s">
        <v>378</v>
      </c>
      <c r="F253" s="194" t="s">
        <v>379</v>
      </c>
      <c r="G253" s="195" t="s">
        <v>214</v>
      </c>
      <c r="H253" s="196">
        <v>1.3</v>
      </c>
      <c r="I253" s="197"/>
      <c r="J253" s="198">
        <f>ROUND(I253*H253,2)</f>
        <v>0</v>
      </c>
      <c r="K253" s="194" t="s">
        <v>30</v>
      </c>
      <c r="L253" s="61"/>
      <c r="M253" s="199" t="s">
        <v>30</v>
      </c>
      <c r="N253" s="200" t="s">
        <v>45</v>
      </c>
      <c r="O253" s="42"/>
      <c r="P253" s="201">
        <f>O253*H253</f>
        <v>0</v>
      </c>
      <c r="Q253" s="201">
        <v>8.1200000000000005E-3</v>
      </c>
      <c r="R253" s="201">
        <f>Q253*H253</f>
        <v>1.0556000000000001E-2</v>
      </c>
      <c r="S253" s="201">
        <v>0</v>
      </c>
      <c r="T253" s="202">
        <f>S253*H253</f>
        <v>0</v>
      </c>
      <c r="AR253" s="24" t="s">
        <v>166</v>
      </c>
      <c r="AT253" s="24" t="s">
        <v>161</v>
      </c>
      <c r="AU253" s="24" t="s">
        <v>84</v>
      </c>
      <c r="AY253" s="24" t="s">
        <v>159</v>
      </c>
      <c r="BE253" s="203">
        <f>IF(N253="základní",J253,0)</f>
        <v>0</v>
      </c>
      <c r="BF253" s="203">
        <f>IF(N253="snížená",J253,0)</f>
        <v>0</v>
      </c>
      <c r="BG253" s="203">
        <f>IF(N253="zákl. přenesená",J253,0)</f>
        <v>0</v>
      </c>
      <c r="BH253" s="203">
        <f>IF(N253="sníž. přenesená",J253,0)</f>
        <v>0</v>
      </c>
      <c r="BI253" s="203">
        <f>IF(N253="nulová",J253,0)</f>
        <v>0</v>
      </c>
      <c r="BJ253" s="24" t="s">
        <v>82</v>
      </c>
      <c r="BK253" s="203">
        <f>ROUND(I253*H253,2)</f>
        <v>0</v>
      </c>
      <c r="BL253" s="24" t="s">
        <v>166</v>
      </c>
      <c r="BM253" s="24" t="s">
        <v>380</v>
      </c>
    </row>
    <row r="254" spans="2:65" s="11" customFormat="1" ht="12" x14ac:dyDescent="0.3">
      <c r="B254" s="204"/>
      <c r="C254" s="205"/>
      <c r="D254" s="206" t="s">
        <v>168</v>
      </c>
      <c r="E254" s="207" t="s">
        <v>30</v>
      </c>
      <c r="F254" s="208" t="s">
        <v>381</v>
      </c>
      <c r="G254" s="205"/>
      <c r="H254" s="207" t="s">
        <v>30</v>
      </c>
      <c r="I254" s="209"/>
      <c r="J254" s="205"/>
      <c r="K254" s="205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168</v>
      </c>
      <c r="AU254" s="214" t="s">
        <v>84</v>
      </c>
      <c r="AV254" s="11" t="s">
        <v>82</v>
      </c>
      <c r="AW254" s="11" t="s">
        <v>37</v>
      </c>
      <c r="AX254" s="11" t="s">
        <v>74</v>
      </c>
      <c r="AY254" s="214" t="s">
        <v>159</v>
      </c>
    </row>
    <row r="255" spans="2:65" s="12" customFormat="1" ht="12" x14ac:dyDescent="0.3">
      <c r="B255" s="215"/>
      <c r="C255" s="216"/>
      <c r="D255" s="206" t="s">
        <v>168</v>
      </c>
      <c r="E255" s="217" t="s">
        <v>30</v>
      </c>
      <c r="F255" s="218" t="s">
        <v>382</v>
      </c>
      <c r="G255" s="216"/>
      <c r="H255" s="219">
        <v>1.3</v>
      </c>
      <c r="I255" s="220"/>
      <c r="J255" s="216"/>
      <c r="K255" s="216"/>
      <c r="L255" s="221"/>
      <c r="M255" s="222"/>
      <c r="N255" s="223"/>
      <c r="O255" s="223"/>
      <c r="P255" s="223"/>
      <c r="Q255" s="223"/>
      <c r="R255" s="223"/>
      <c r="S255" s="223"/>
      <c r="T255" s="224"/>
      <c r="AT255" s="225" t="s">
        <v>168</v>
      </c>
      <c r="AU255" s="225" t="s">
        <v>84</v>
      </c>
      <c r="AV255" s="12" t="s">
        <v>84</v>
      </c>
      <c r="AW255" s="12" t="s">
        <v>37</v>
      </c>
      <c r="AX255" s="12" t="s">
        <v>82</v>
      </c>
      <c r="AY255" s="225" t="s">
        <v>159</v>
      </c>
    </row>
    <row r="256" spans="2:65" s="11" customFormat="1" ht="12" x14ac:dyDescent="0.3">
      <c r="B256" s="204"/>
      <c r="C256" s="205"/>
      <c r="D256" s="206" t="s">
        <v>168</v>
      </c>
      <c r="E256" s="207" t="s">
        <v>30</v>
      </c>
      <c r="F256" s="208" t="s">
        <v>383</v>
      </c>
      <c r="G256" s="205"/>
      <c r="H256" s="207" t="s">
        <v>30</v>
      </c>
      <c r="I256" s="209"/>
      <c r="J256" s="205"/>
      <c r="K256" s="205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168</v>
      </c>
      <c r="AU256" s="214" t="s">
        <v>84</v>
      </c>
      <c r="AV256" s="11" t="s">
        <v>82</v>
      </c>
      <c r="AW256" s="11" t="s">
        <v>37</v>
      </c>
      <c r="AX256" s="11" t="s">
        <v>74</v>
      </c>
      <c r="AY256" s="214" t="s">
        <v>159</v>
      </c>
    </row>
    <row r="257" spans="2:65" s="1" customFormat="1" ht="38.25" customHeight="1" x14ac:dyDescent="0.3">
      <c r="B257" s="41"/>
      <c r="C257" s="192" t="s">
        <v>384</v>
      </c>
      <c r="D257" s="192" t="s">
        <v>161</v>
      </c>
      <c r="E257" s="193" t="s">
        <v>385</v>
      </c>
      <c r="F257" s="194" t="s">
        <v>386</v>
      </c>
      <c r="G257" s="195" t="s">
        <v>164</v>
      </c>
      <c r="H257" s="196">
        <v>0.14000000000000001</v>
      </c>
      <c r="I257" s="197"/>
      <c r="J257" s="198">
        <f>ROUND(I257*H257,2)</f>
        <v>0</v>
      </c>
      <c r="K257" s="194" t="s">
        <v>165</v>
      </c>
      <c r="L257" s="61"/>
      <c r="M257" s="199" t="s">
        <v>30</v>
      </c>
      <c r="N257" s="200" t="s">
        <v>45</v>
      </c>
      <c r="O257" s="42"/>
      <c r="P257" s="201">
        <f>O257*H257</f>
        <v>0</v>
      </c>
      <c r="Q257" s="201">
        <v>2.45343</v>
      </c>
      <c r="R257" s="201">
        <f>Q257*H257</f>
        <v>0.34348020000000001</v>
      </c>
      <c r="S257" s="201">
        <v>0</v>
      </c>
      <c r="T257" s="202">
        <f>S257*H257</f>
        <v>0</v>
      </c>
      <c r="AR257" s="24" t="s">
        <v>166</v>
      </c>
      <c r="AT257" s="24" t="s">
        <v>161</v>
      </c>
      <c r="AU257" s="24" t="s">
        <v>84</v>
      </c>
      <c r="AY257" s="24" t="s">
        <v>159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24" t="s">
        <v>82</v>
      </c>
      <c r="BK257" s="203">
        <f>ROUND(I257*H257,2)</f>
        <v>0</v>
      </c>
      <c r="BL257" s="24" t="s">
        <v>166</v>
      </c>
      <c r="BM257" s="24" t="s">
        <v>387</v>
      </c>
    </row>
    <row r="258" spans="2:65" s="11" customFormat="1" ht="12" x14ac:dyDescent="0.3">
      <c r="B258" s="204"/>
      <c r="C258" s="205"/>
      <c r="D258" s="206" t="s">
        <v>168</v>
      </c>
      <c r="E258" s="207" t="s">
        <v>30</v>
      </c>
      <c r="F258" s="208" t="s">
        <v>388</v>
      </c>
      <c r="G258" s="205"/>
      <c r="H258" s="207" t="s">
        <v>30</v>
      </c>
      <c r="I258" s="209"/>
      <c r="J258" s="205"/>
      <c r="K258" s="205"/>
      <c r="L258" s="210"/>
      <c r="M258" s="211"/>
      <c r="N258" s="212"/>
      <c r="O258" s="212"/>
      <c r="P258" s="212"/>
      <c r="Q258" s="212"/>
      <c r="R258" s="212"/>
      <c r="S258" s="212"/>
      <c r="T258" s="213"/>
      <c r="AT258" s="214" t="s">
        <v>168</v>
      </c>
      <c r="AU258" s="214" t="s">
        <v>84</v>
      </c>
      <c r="AV258" s="11" t="s">
        <v>82</v>
      </c>
      <c r="AW258" s="11" t="s">
        <v>37</v>
      </c>
      <c r="AX258" s="11" t="s">
        <v>74</v>
      </c>
      <c r="AY258" s="214" t="s">
        <v>159</v>
      </c>
    </row>
    <row r="259" spans="2:65" s="12" customFormat="1" ht="12" x14ac:dyDescent="0.3">
      <c r="B259" s="215"/>
      <c r="C259" s="216"/>
      <c r="D259" s="206" t="s">
        <v>168</v>
      </c>
      <c r="E259" s="217" t="s">
        <v>30</v>
      </c>
      <c r="F259" s="218" t="s">
        <v>389</v>
      </c>
      <c r="G259" s="216"/>
      <c r="H259" s="219">
        <v>0.10299999999999999</v>
      </c>
      <c r="I259" s="220"/>
      <c r="J259" s="216"/>
      <c r="K259" s="216"/>
      <c r="L259" s="221"/>
      <c r="M259" s="222"/>
      <c r="N259" s="223"/>
      <c r="O259" s="223"/>
      <c r="P259" s="223"/>
      <c r="Q259" s="223"/>
      <c r="R259" s="223"/>
      <c r="S259" s="223"/>
      <c r="T259" s="224"/>
      <c r="AT259" s="225" t="s">
        <v>168</v>
      </c>
      <c r="AU259" s="225" t="s">
        <v>84</v>
      </c>
      <c r="AV259" s="12" t="s">
        <v>84</v>
      </c>
      <c r="AW259" s="12" t="s">
        <v>37</v>
      </c>
      <c r="AX259" s="12" t="s">
        <v>74</v>
      </c>
      <c r="AY259" s="225" t="s">
        <v>159</v>
      </c>
    </row>
    <row r="260" spans="2:65" s="12" customFormat="1" ht="12" x14ac:dyDescent="0.3">
      <c r="B260" s="215"/>
      <c r="C260" s="216"/>
      <c r="D260" s="206" t="s">
        <v>168</v>
      </c>
      <c r="E260" s="217" t="s">
        <v>30</v>
      </c>
      <c r="F260" s="218" t="s">
        <v>390</v>
      </c>
      <c r="G260" s="216"/>
      <c r="H260" s="219">
        <v>2.1000000000000001E-2</v>
      </c>
      <c r="I260" s="220"/>
      <c r="J260" s="216"/>
      <c r="K260" s="216"/>
      <c r="L260" s="221"/>
      <c r="M260" s="222"/>
      <c r="N260" s="223"/>
      <c r="O260" s="223"/>
      <c r="P260" s="223"/>
      <c r="Q260" s="223"/>
      <c r="R260" s="223"/>
      <c r="S260" s="223"/>
      <c r="T260" s="224"/>
      <c r="AT260" s="225" t="s">
        <v>168</v>
      </c>
      <c r="AU260" s="225" t="s">
        <v>84</v>
      </c>
      <c r="AV260" s="12" t="s">
        <v>84</v>
      </c>
      <c r="AW260" s="12" t="s">
        <v>37</v>
      </c>
      <c r="AX260" s="12" t="s">
        <v>74</v>
      </c>
      <c r="AY260" s="225" t="s">
        <v>159</v>
      </c>
    </row>
    <row r="261" spans="2:65" s="12" customFormat="1" ht="12" x14ac:dyDescent="0.3">
      <c r="B261" s="215"/>
      <c r="C261" s="216"/>
      <c r="D261" s="206" t="s">
        <v>168</v>
      </c>
      <c r="E261" s="217" t="s">
        <v>30</v>
      </c>
      <c r="F261" s="218" t="s">
        <v>391</v>
      </c>
      <c r="G261" s="216"/>
      <c r="H261" s="219">
        <v>1.6E-2</v>
      </c>
      <c r="I261" s="220"/>
      <c r="J261" s="216"/>
      <c r="K261" s="216"/>
      <c r="L261" s="221"/>
      <c r="M261" s="222"/>
      <c r="N261" s="223"/>
      <c r="O261" s="223"/>
      <c r="P261" s="223"/>
      <c r="Q261" s="223"/>
      <c r="R261" s="223"/>
      <c r="S261" s="223"/>
      <c r="T261" s="224"/>
      <c r="AT261" s="225" t="s">
        <v>168</v>
      </c>
      <c r="AU261" s="225" t="s">
        <v>84</v>
      </c>
      <c r="AV261" s="12" t="s">
        <v>84</v>
      </c>
      <c r="AW261" s="12" t="s">
        <v>37</v>
      </c>
      <c r="AX261" s="12" t="s">
        <v>74</v>
      </c>
      <c r="AY261" s="225" t="s">
        <v>159</v>
      </c>
    </row>
    <row r="262" spans="2:65" s="13" customFormat="1" ht="12" x14ac:dyDescent="0.3">
      <c r="B262" s="226"/>
      <c r="C262" s="227"/>
      <c r="D262" s="206" t="s">
        <v>168</v>
      </c>
      <c r="E262" s="228" t="s">
        <v>30</v>
      </c>
      <c r="F262" s="229" t="s">
        <v>186</v>
      </c>
      <c r="G262" s="227"/>
      <c r="H262" s="230">
        <v>0.14000000000000001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AT262" s="236" t="s">
        <v>168</v>
      </c>
      <c r="AU262" s="236" t="s">
        <v>84</v>
      </c>
      <c r="AV262" s="13" t="s">
        <v>166</v>
      </c>
      <c r="AW262" s="13" t="s">
        <v>37</v>
      </c>
      <c r="AX262" s="13" t="s">
        <v>82</v>
      </c>
      <c r="AY262" s="236" t="s">
        <v>159</v>
      </c>
    </row>
    <row r="263" spans="2:65" s="1" customFormat="1" ht="63.75" customHeight="1" x14ac:dyDescent="0.3">
      <c r="B263" s="41"/>
      <c r="C263" s="192" t="s">
        <v>392</v>
      </c>
      <c r="D263" s="192" t="s">
        <v>161</v>
      </c>
      <c r="E263" s="193" t="s">
        <v>393</v>
      </c>
      <c r="F263" s="194" t="s">
        <v>394</v>
      </c>
      <c r="G263" s="195" t="s">
        <v>208</v>
      </c>
      <c r="H263" s="196">
        <v>0.3</v>
      </c>
      <c r="I263" s="197"/>
      <c r="J263" s="198">
        <f>ROUND(I263*H263,2)</f>
        <v>0</v>
      </c>
      <c r="K263" s="194" t="s">
        <v>165</v>
      </c>
      <c r="L263" s="61"/>
      <c r="M263" s="199" t="s">
        <v>30</v>
      </c>
      <c r="N263" s="200" t="s">
        <v>45</v>
      </c>
      <c r="O263" s="42"/>
      <c r="P263" s="201">
        <f>O263*H263</f>
        <v>0</v>
      </c>
      <c r="Q263" s="201">
        <v>1.0525899999999999</v>
      </c>
      <c r="R263" s="201">
        <f>Q263*H263</f>
        <v>0.31577699999999997</v>
      </c>
      <c r="S263" s="201">
        <v>0</v>
      </c>
      <c r="T263" s="202">
        <f>S263*H263</f>
        <v>0</v>
      </c>
      <c r="AR263" s="24" t="s">
        <v>166</v>
      </c>
      <c r="AT263" s="24" t="s">
        <v>161</v>
      </c>
      <c r="AU263" s="24" t="s">
        <v>84</v>
      </c>
      <c r="AY263" s="24" t="s">
        <v>159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24" t="s">
        <v>82</v>
      </c>
      <c r="BK263" s="203">
        <f>ROUND(I263*H263,2)</f>
        <v>0</v>
      </c>
      <c r="BL263" s="24" t="s">
        <v>166</v>
      </c>
      <c r="BM263" s="24" t="s">
        <v>395</v>
      </c>
    </row>
    <row r="264" spans="2:65" s="11" customFormat="1" ht="12" x14ac:dyDescent="0.3">
      <c r="B264" s="204"/>
      <c r="C264" s="205"/>
      <c r="D264" s="206" t="s">
        <v>168</v>
      </c>
      <c r="E264" s="207" t="s">
        <v>30</v>
      </c>
      <c r="F264" s="208" t="s">
        <v>246</v>
      </c>
      <c r="G264" s="205"/>
      <c r="H264" s="207" t="s">
        <v>30</v>
      </c>
      <c r="I264" s="209"/>
      <c r="J264" s="205"/>
      <c r="K264" s="205"/>
      <c r="L264" s="210"/>
      <c r="M264" s="211"/>
      <c r="N264" s="212"/>
      <c r="O264" s="212"/>
      <c r="P264" s="212"/>
      <c r="Q264" s="212"/>
      <c r="R264" s="212"/>
      <c r="S264" s="212"/>
      <c r="T264" s="213"/>
      <c r="AT264" s="214" t="s">
        <v>168</v>
      </c>
      <c r="AU264" s="214" t="s">
        <v>84</v>
      </c>
      <c r="AV264" s="11" t="s">
        <v>82</v>
      </c>
      <c r="AW264" s="11" t="s">
        <v>37</v>
      </c>
      <c r="AX264" s="11" t="s">
        <v>74</v>
      </c>
      <c r="AY264" s="214" t="s">
        <v>159</v>
      </c>
    </row>
    <row r="265" spans="2:65" s="11" customFormat="1" ht="12" x14ac:dyDescent="0.3">
      <c r="B265" s="204"/>
      <c r="C265" s="205"/>
      <c r="D265" s="206" t="s">
        <v>168</v>
      </c>
      <c r="E265" s="207" t="s">
        <v>30</v>
      </c>
      <c r="F265" s="208" t="s">
        <v>396</v>
      </c>
      <c r="G265" s="205"/>
      <c r="H265" s="207" t="s">
        <v>30</v>
      </c>
      <c r="I265" s="209"/>
      <c r="J265" s="205"/>
      <c r="K265" s="205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168</v>
      </c>
      <c r="AU265" s="214" t="s">
        <v>84</v>
      </c>
      <c r="AV265" s="11" t="s">
        <v>82</v>
      </c>
      <c r="AW265" s="11" t="s">
        <v>37</v>
      </c>
      <c r="AX265" s="11" t="s">
        <v>74</v>
      </c>
      <c r="AY265" s="214" t="s">
        <v>159</v>
      </c>
    </row>
    <row r="266" spans="2:65" s="12" customFormat="1" ht="12" x14ac:dyDescent="0.3">
      <c r="B266" s="215"/>
      <c r="C266" s="216"/>
      <c r="D266" s="206" t="s">
        <v>168</v>
      </c>
      <c r="E266" s="217" t="s">
        <v>30</v>
      </c>
      <c r="F266" s="218" t="s">
        <v>397</v>
      </c>
      <c r="G266" s="216"/>
      <c r="H266" s="219">
        <v>0.111</v>
      </c>
      <c r="I266" s="220"/>
      <c r="J266" s="216"/>
      <c r="K266" s="216"/>
      <c r="L266" s="221"/>
      <c r="M266" s="222"/>
      <c r="N266" s="223"/>
      <c r="O266" s="223"/>
      <c r="P266" s="223"/>
      <c r="Q266" s="223"/>
      <c r="R266" s="223"/>
      <c r="S266" s="223"/>
      <c r="T266" s="224"/>
      <c r="AT266" s="225" t="s">
        <v>168</v>
      </c>
      <c r="AU266" s="225" t="s">
        <v>84</v>
      </c>
      <c r="AV266" s="12" t="s">
        <v>84</v>
      </c>
      <c r="AW266" s="12" t="s">
        <v>37</v>
      </c>
      <c r="AX266" s="12" t="s">
        <v>74</v>
      </c>
      <c r="AY266" s="225" t="s">
        <v>159</v>
      </c>
    </row>
    <row r="267" spans="2:65" s="11" customFormat="1" ht="12" x14ac:dyDescent="0.3">
      <c r="B267" s="204"/>
      <c r="C267" s="205"/>
      <c r="D267" s="206" t="s">
        <v>168</v>
      </c>
      <c r="E267" s="207" t="s">
        <v>30</v>
      </c>
      <c r="F267" s="208" t="s">
        <v>398</v>
      </c>
      <c r="G267" s="205"/>
      <c r="H267" s="207" t="s">
        <v>30</v>
      </c>
      <c r="I267" s="209"/>
      <c r="J267" s="205"/>
      <c r="K267" s="205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168</v>
      </c>
      <c r="AU267" s="214" t="s">
        <v>84</v>
      </c>
      <c r="AV267" s="11" t="s">
        <v>82</v>
      </c>
      <c r="AW267" s="11" t="s">
        <v>37</v>
      </c>
      <c r="AX267" s="11" t="s">
        <v>74</v>
      </c>
      <c r="AY267" s="214" t="s">
        <v>159</v>
      </c>
    </row>
    <row r="268" spans="2:65" s="11" customFormat="1" ht="12" x14ac:dyDescent="0.3">
      <c r="B268" s="204"/>
      <c r="C268" s="205"/>
      <c r="D268" s="206" t="s">
        <v>168</v>
      </c>
      <c r="E268" s="207" t="s">
        <v>30</v>
      </c>
      <c r="F268" s="208" t="s">
        <v>399</v>
      </c>
      <c r="G268" s="205"/>
      <c r="H268" s="207" t="s">
        <v>30</v>
      </c>
      <c r="I268" s="209"/>
      <c r="J268" s="205"/>
      <c r="K268" s="205"/>
      <c r="L268" s="210"/>
      <c r="M268" s="211"/>
      <c r="N268" s="212"/>
      <c r="O268" s="212"/>
      <c r="P268" s="212"/>
      <c r="Q268" s="212"/>
      <c r="R268" s="212"/>
      <c r="S268" s="212"/>
      <c r="T268" s="213"/>
      <c r="AT268" s="214" t="s">
        <v>168</v>
      </c>
      <c r="AU268" s="214" t="s">
        <v>84</v>
      </c>
      <c r="AV268" s="11" t="s">
        <v>82</v>
      </c>
      <c r="AW268" s="11" t="s">
        <v>37</v>
      </c>
      <c r="AX268" s="11" t="s">
        <v>74</v>
      </c>
      <c r="AY268" s="214" t="s">
        <v>159</v>
      </c>
    </row>
    <row r="269" spans="2:65" s="12" customFormat="1" ht="12" x14ac:dyDescent="0.3">
      <c r="B269" s="215"/>
      <c r="C269" s="216"/>
      <c r="D269" s="206" t="s">
        <v>168</v>
      </c>
      <c r="E269" s="217" t="s">
        <v>30</v>
      </c>
      <c r="F269" s="218" t="s">
        <v>400</v>
      </c>
      <c r="G269" s="216"/>
      <c r="H269" s="219">
        <v>0.10199999999999999</v>
      </c>
      <c r="I269" s="220"/>
      <c r="J269" s="216"/>
      <c r="K269" s="216"/>
      <c r="L269" s="221"/>
      <c r="M269" s="222"/>
      <c r="N269" s="223"/>
      <c r="O269" s="223"/>
      <c r="P269" s="223"/>
      <c r="Q269" s="223"/>
      <c r="R269" s="223"/>
      <c r="S269" s="223"/>
      <c r="T269" s="224"/>
      <c r="AT269" s="225" t="s">
        <v>168</v>
      </c>
      <c r="AU269" s="225" t="s">
        <v>84</v>
      </c>
      <c r="AV269" s="12" t="s">
        <v>84</v>
      </c>
      <c r="AW269" s="12" t="s">
        <v>37</v>
      </c>
      <c r="AX269" s="12" t="s">
        <v>74</v>
      </c>
      <c r="AY269" s="225" t="s">
        <v>159</v>
      </c>
    </row>
    <row r="270" spans="2:65" s="11" customFormat="1" ht="12" x14ac:dyDescent="0.3">
      <c r="B270" s="204"/>
      <c r="C270" s="205"/>
      <c r="D270" s="206" t="s">
        <v>168</v>
      </c>
      <c r="E270" s="207" t="s">
        <v>30</v>
      </c>
      <c r="F270" s="208" t="s">
        <v>388</v>
      </c>
      <c r="G270" s="205"/>
      <c r="H270" s="207" t="s">
        <v>30</v>
      </c>
      <c r="I270" s="209"/>
      <c r="J270" s="205"/>
      <c r="K270" s="205"/>
      <c r="L270" s="210"/>
      <c r="M270" s="211"/>
      <c r="N270" s="212"/>
      <c r="O270" s="212"/>
      <c r="P270" s="212"/>
      <c r="Q270" s="212"/>
      <c r="R270" s="212"/>
      <c r="S270" s="212"/>
      <c r="T270" s="213"/>
      <c r="AT270" s="214" t="s">
        <v>168</v>
      </c>
      <c r="AU270" s="214" t="s">
        <v>84</v>
      </c>
      <c r="AV270" s="11" t="s">
        <v>82</v>
      </c>
      <c r="AW270" s="11" t="s">
        <v>37</v>
      </c>
      <c r="AX270" s="11" t="s">
        <v>74</v>
      </c>
      <c r="AY270" s="214" t="s">
        <v>159</v>
      </c>
    </row>
    <row r="271" spans="2:65" s="12" customFormat="1" ht="12" x14ac:dyDescent="0.3">
      <c r="B271" s="215"/>
      <c r="C271" s="216"/>
      <c r="D271" s="206" t="s">
        <v>168</v>
      </c>
      <c r="E271" s="217" t="s">
        <v>30</v>
      </c>
      <c r="F271" s="218" t="s">
        <v>401</v>
      </c>
      <c r="G271" s="216"/>
      <c r="H271" s="219">
        <v>4.0000000000000001E-3</v>
      </c>
      <c r="I271" s="220"/>
      <c r="J271" s="216"/>
      <c r="K271" s="216"/>
      <c r="L271" s="221"/>
      <c r="M271" s="222"/>
      <c r="N271" s="223"/>
      <c r="O271" s="223"/>
      <c r="P271" s="223"/>
      <c r="Q271" s="223"/>
      <c r="R271" s="223"/>
      <c r="S271" s="223"/>
      <c r="T271" s="224"/>
      <c r="AT271" s="225" t="s">
        <v>168</v>
      </c>
      <c r="AU271" s="225" t="s">
        <v>84</v>
      </c>
      <c r="AV271" s="12" t="s">
        <v>84</v>
      </c>
      <c r="AW271" s="12" t="s">
        <v>37</v>
      </c>
      <c r="AX271" s="12" t="s">
        <v>74</v>
      </c>
      <c r="AY271" s="225" t="s">
        <v>159</v>
      </c>
    </row>
    <row r="272" spans="2:65" s="12" customFormat="1" ht="12" x14ac:dyDescent="0.3">
      <c r="B272" s="215"/>
      <c r="C272" s="216"/>
      <c r="D272" s="206" t="s">
        <v>168</v>
      </c>
      <c r="E272" s="217" t="s">
        <v>30</v>
      </c>
      <c r="F272" s="218" t="s">
        <v>402</v>
      </c>
      <c r="G272" s="216"/>
      <c r="H272" s="219">
        <v>8.3000000000000004E-2</v>
      </c>
      <c r="I272" s="220"/>
      <c r="J272" s="216"/>
      <c r="K272" s="216"/>
      <c r="L272" s="221"/>
      <c r="M272" s="222"/>
      <c r="N272" s="223"/>
      <c r="O272" s="223"/>
      <c r="P272" s="223"/>
      <c r="Q272" s="223"/>
      <c r="R272" s="223"/>
      <c r="S272" s="223"/>
      <c r="T272" s="224"/>
      <c r="AT272" s="225" t="s">
        <v>168</v>
      </c>
      <c r="AU272" s="225" t="s">
        <v>84</v>
      </c>
      <c r="AV272" s="12" t="s">
        <v>84</v>
      </c>
      <c r="AW272" s="12" t="s">
        <v>37</v>
      </c>
      <c r="AX272" s="12" t="s">
        <v>74</v>
      </c>
      <c r="AY272" s="225" t="s">
        <v>159</v>
      </c>
    </row>
    <row r="273" spans="2:65" s="13" customFormat="1" ht="12" x14ac:dyDescent="0.3">
      <c r="B273" s="226"/>
      <c r="C273" s="227"/>
      <c r="D273" s="206" t="s">
        <v>168</v>
      </c>
      <c r="E273" s="228" t="s">
        <v>30</v>
      </c>
      <c r="F273" s="229" t="s">
        <v>186</v>
      </c>
      <c r="G273" s="227"/>
      <c r="H273" s="230">
        <v>0.3</v>
      </c>
      <c r="I273" s="231"/>
      <c r="J273" s="227"/>
      <c r="K273" s="227"/>
      <c r="L273" s="232"/>
      <c r="M273" s="233"/>
      <c r="N273" s="234"/>
      <c r="O273" s="234"/>
      <c r="P273" s="234"/>
      <c r="Q273" s="234"/>
      <c r="R273" s="234"/>
      <c r="S273" s="234"/>
      <c r="T273" s="235"/>
      <c r="AT273" s="236" t="s">
        <v>168</v>
      </c>
      <c r="AU273" s="236" t="s">
        <v>84</v>
      </c>
      <c r="AV273" s="13" t="s">
        <v>166</v>
      </c>
      <c r="AW273" s="13" t="s">
        <v>37</v>
      </c>
      <c r="AX273" s="13" t="s">
        <v>82</v>
      </c>
      <c r="AY273" s="236" t="s">
        <v>159</v>
      </c>
    </row>
    <row r="274" spans="2:65" s="1" customFormat="1" ht="63.75" customHeight="1" x14ac:dyDescent="0.3">
      <c r="B274" s="41"/>
      <c r="C274" s="192" t="s">
        <v>403</v>
      </c>
      <c r="D274" s="192" t="s">
        <v>161</v>
      </c>
      <c r="E274" s="193" t="s">
        <v>404</v>
      </c>
      <c r="F274" s="194" t="s">
        <v>405</v>
      </c>
      <c r="G274" s="195" t="s">
        <v>208</v>
      </c>
      <c r="H274" s="196">
        <v>0.3</v>
      </c>
      <c r="I274" s="197"/>
      <c r="J274" s="198">
        <f>ROUND(I274*H274,2)</f>
        <v>0</v>
      </c>
      <c r="K274" s="194" t="s">
        <v>165</v>
      </c>
      <c r="L274" s="61"/>
      <c r="M274" s="199" t="s">
        <v>30</v>
      </c>
      <c r="N274" s="200" t="s">
        <v>45</v>
      </c>
      <c r="O274" s="42"/>
      <c r="P274" s="201">
        <f>O274*H274</f>
        <v>0</v>
      </c>
      <c r="Q274" s="201">
        <v>1.0551600000000001</v>
      </c>
      <c r="R274" s="201">
        <f>Q274*H274</f>
        <v>0.316548</v>
      </c>
      <c r="S274" s="201">
        <v>0</v>
      </c>
      <c r="T274" s="202">
        <f>S274*H274</f>
        <v>0</v>
      </c>
      <c r="AR274" s="24" t="s">
        <v>166</v>
      </c>
      <c r="AT274" s="24" t="s">
        <v>161</v>
      </c>
      <c r="AU274" s="24" t="s">
        <v>84</v>
      </c>
      <c r="AY274" s="24" t="s">
        <v>159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24" t="s">
        <v>82</v>
      </c>
      <c r="BK274" s="203">
        <f>ROUND(I274*H274,2)</f>
        <v>0</v>
      </c>
      <c r="BL274" s="24" t="s">
        <v>166</v>
      </c>
      <c r="BM274" s="24" t="s">
        <v>406</v>
      </c>
    </row>
    <row r="275" spans="2:65" s="11" customFormat="1" ht="12" x14ac:dyDescent="0.3">
      <c r="B275" s="204"/>
      <c r="C275" s="205"/>
      <c r="D275" s="206" t="s">
        <v>168</v>
      </c>
      <c r="E275" s="207" t="s">
        <v>30</v>
      </c>
      <c r="F275" s="208" t="s">
        <v>407</v>
      </c>
      <c r="G275" s="205"/>
      <c r="H275" s="207" t="s">
        <v>30</v>
      </c>
      <c r="I275" s="209"/>
      <c r="J275" s="205"/>
      <c r="K275" s="205"/>
      <c r="L275" s="210"/>
      <c r="M275" s="211"/>
      <c r="N275" s="212"/>
      <c r="O275" s="212"/>
      <c r="P275" s="212"/>
      <c r="Q275" s="212"/>
      <c r="R275" s="212"/>
      <c r="S275" s="212"/>
      <c r="T275" s="213"/>
      <c r="AT275" s="214" t="s">
        <v>168</v>
      </c>
      <c r="AU275" s="214" t="s">
        <v>84</v>
      </c>
      <c r="AV275" s="11" t="s">
        <v>82</v>
      </c>
      <c r="AW275" s="11" t="s">
        <v>37</v>
      </c>
      <c r="AX275" s="11" t="s">
        <v>74</v>
      </c>
      <c r="AY275" s="214" t="s">
        <v>159</v>
      </c>
    </row>
    <row r="276" spans="2:65" s="11" customFormat="1" ht="12" x14ac:dyDescent="0.3">
      <c r="B276" s="204"/>
      <c r="C276" s="205"/>
      <c r="D276" s="206" t="s">
        <v>168</v>
      </c>
      <c r="E276" s="207" t="s">
        <v>30</v>
      </c>
      <c r="F276" s="208" t="s">
        <v>408</v>
      </c>
      <c r="G276" s="205"/>
      <c r="H276" s="207" t="s">
        <v>30</v>
      </c>
      <c r="I276" s="209"/>
      <c r="J276" s="205"/>
      <c r="K276" s="205"/>
      <c r="L276" s="210"/>
      <c r="M276" s="211"/>
      <c r="N276" s="212"/>
      <c r="O276" s="212"/>
      <c r="P276" s="212"/>
      <c r="Q276" s="212"/>
      <c r="R276" s="212"/>
      <c r="S276" s="212"/>
      <c r="T276" s="213"/>
      <c r="AT276" s="214" t="s">
        <v>168</v>
      </c>
      <c r="AU276" s="214" t="s">
        <v>84</v>
      </c>
      <c r="AV276" s="11" t="s">
        <v>82</v>
      </c>
      <c r="AW276" s="11" t="s">
        <v>37</v>
      </c>
      <c r="AX276" s="11" t="s">
        <v>74</v>
      </c>
      <c r="AY276" s="214" t="s">
        <v>159</v>
      </c>
    </row>
    <row r="277" spans="2:65" s="11" customFormat="1" ht="12" x14ac:dyDescent="0.3">
      <c r="B277" s="204"/>
      <c r="C277" s="205"/>
      <c r="D277" s="206" t="s">
        <v>168</v>
      </c>
      <c r="E277" s="207" t="s">
        <v>30</v>
      </c>
      <c r="F277" s="208" t="s">
        <v>254</v>
      </c>
      <c r="G277" s="205"/>
      <c r="H277" s="207" t="s">
        <v>30</v>
      </c>
      <c r="I277" s="209"/>
      <c r="J277" s="205"/>
      <c r="K277" s="205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168</v>
      </c>
      <c r="AU277" s="214" t="s">
        <v>84</v>
      </c>
      <c r="AV277" s="11" t="s">
        <v>82</v>
      </c>
      <c r="AW277" s="11" t="s">
        <v>37</v>
      </c>
      <c r="AX277" s="11" t="s">
        <v>74</v>
      </c>
      <c r="AY277" s="214" t="s">
        <v>159</v>
      </c>
    </row>
    <row r="278" spans="2:65" s="11" customFormat="1" ht="12" x14ac:dyDescent="0.3">
      <c r="B278" s="204"/>
      <c r="C278" s="205"/>
      <c r="D278" s="206" t="s">
        <v>168</v>
      </c>
      <c r="E278" s="207" t="s">
        <v>30</v>
      </c>
      <c r="F278" s="208" t="s">
        <v>409</v>
      </c>
      <c r="G278" s="205"/>
      <c r="H278" s="207" t="s">
        <v>30</v>
      </c>
      <c r="I278" s="209"/>
      <c r="J278" s="205"/>
      <c r="K278" s="205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168</v>
      </c>
      <c r="AU278" s="214" t="s">
        <v>84</v>
      </c>
      <c r="AV278" s="11" t="s">
        <v>82</v>
      </c>
      <c r="AW278" s="11" t="s">
        <v>37</v>
      </c>
      <c r="AX278" s="11" t="s">
        <v>74</v>
      </c>
      <c r="AY278" s="214" t="s">
        <v>159</v>
      </c>
    </row>
    <row r="279" spans="2:65" s="12" customFormat="1" ht="12" x14ac:dyDescent="0.3">
      <c r="B279" s="215"/>
      <c r="C279" s="216"/>
      <c r="D279" s="206" t="s">
        <v>168</v>
      </c>
      <c r="E279" s="217" t="s">
        <v>30</v>
      </c>
      <c r="F279" s="218" t="s">
        <v>410</v>
      </c>
      <c r="G279" s="216"/>
      <c r="H279" s="219">
        <v>0.26400000000000001</v>
      </c>
      <c r="I279" s="220"/>
      <c r="J279" s="216"/>
      <c r="K279" s="216"/>
      <c r="L279" s="221"/>
      <c r="M279" s="222"/>
      <c r="N279" s="223"/>
      <c r="O279" s="223"/>
      <c r="P279" s="223"/>
      <c r="Q279" s="223"/>
      <c r="R279" s="223"/>
      <c r="S279" s="223"/>
      <c r="T279" s="224"/>
      <c r="AT279" s="225" t="s">
        <v>168</v>
      </c>
      <c r="AU279" s="225" t="s">
        <v>84</v>
      </c>
      <c r="AV279" s="12" t="s">
        <v>84</v>
      </c>
      <c r="AW279" s="12" t="s">
        <v>37</v>
      </c>
      <c r="AX279" s="12" t="s">
        <v>74</v>
      </c>
      <c r="AY279" s="225" t="s">
        <v>159</v>
      </c>
    </row>
    <row r="280" spans="2:65" s="12" customFormat="1" ht="12" x14ac:dyDescent="0.3">
      <c r="B280" s="215"/>
      <c r="C280" s="216"/>
      <c r="D280" s="206" t="s">
        <v>168</v>
      </c>
      <c r="E280" s="217" t="s">
        <v>30</v>
      </c>
      <c r="F280" s="218" t="s">
        <v>411</v>
      </c>
      <c r="G280" s="216"/>
      <c r="H280" s="219">
        <v>3.5999999999999997E-2</v>
      </c>
      <c r="I280" s="220"/>
      <c r="J280" s="216"/>
      <c r="K280" s="216"/>
      <c r="L280" s="221"/>
      <c r="M280" s="222"/>
      <c r="N280" s="223"/>
      <c r="O280" s="223"/>
      <c r="P280" s="223"/>
      <c r="Q280" s="223"/>
      <c r="R280" s="223"/>
      <c r="S280" s="223"/>
      <c r="T280" s="224"/>
      <c r="AT280" s="225" t="s">
        <v>168</v>
      </c>
      <c r="AU280" s="225" t="s">
        <v>84</v>
      </c>
      <c r="AV280" s="12" t="s">
        <v>84</v>
      </c>
      <c r="AW280" s="12" t="s">
        <v>37</v>
      </c>
      <c r="AX280" s="12" t="s">
        <v>74</v>
      </c>
      <c r="AY280" s="225" t="s">
        <v>159</v>
      </c>
    </row>
    <row r="281" spans="2:65" s="13" customFormat="1" ht="12" x14ac:dyDescent="0.3">
      <c r="B281" s="226"/>
      <c r="C281" s="227"/>
      <c r="D281" s="206" t="s">
        <v>168</v>
      </c>
      <c r="E281" s="228" t="s">
        <v>30</v>
      </c>
      <c r="F281" s="229" t="s">
        <v>186</v>
      </c>
      <c r="G281" s="227"/>
      <c r="H281" s="230">
        <v>0.3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AT281" s="236" t="s">
        <v>168</v>
      </c>
      <c r="AU281" s="236" t="s">
        <v>84</v>
      </c>
      <c r="AV281" s="13" t="s">
        <v>166</v>
      </c>
      <c r="AW281" s="13" t="s">
        <v>37</v>
      </c>
      <c r="AX281" s="13" t="s">
        <v>82</v>
      </c>
      <c r="AY281" s="236" t="s">
        <v>159</v>
      </c>
    </row>
    <row r="282" spans="2:65" s="10" customFormat="1" ht="29.85" customHeight="1" x14ac:dyDescent="0.35">
      <c r="B282" s="176"/>
      <c r="C282" s="177"/>
      <c r="D282" s="178" t="s">
        <v>73</v>
      </c>
      <c r="E282" s="190" t="s">
        <v>199</v>
      </c>
      <c r="F282" s="190" t="s">
        <v>412</v>
      </c>
      <c r="G282" s="177"/>
      <c r="H282" s="177"/>
      <c r="I282" s="180"/>
      <c r="J282" s="191">
        <f>BK282</f>
        <v>0</v>
      </c>
      <c r="K282" s="177"/>
      <c r="L282" s="182"/>
      <c r="M282" s="183"/>
      <c r="N282" s="184"/>
      <c r="O282" s="184"/>
      <c r="P282" s="185">
        <f>SUM(P283:P309)</f>
        <v>0</v>
      </c>
      <c r="Q282" s="184"/>
      <c r="R282" s="185">
        <f>SUM(R283:R309)</f>
        <v>8.4726549999999996</v>
      </c>
      <c r="S282" s="184"/>
      <c r="T282" s="186">
        <f>SUM(T283:T309)</f>
        <v>0</v>
      </c>
      <c r="AR282" s="187" t="s">
        <v>82</v>
      </c>
      <c r="AT282" s="188" t="s">
        <v>73</v>
      </c>
      <c r="AU282" s="188" t="s">
        <v>82</v>
      </c>
      <c r="AY282" s="187" t="s">
        <v>159</v>
      </c>
      <c r="BK282" s="189">
        <f>SUM(BK283:BK309)</f>
        <v>0</v>
      </c>
    </row>
    <row r="283" spans="2:65" s="1" customFormat="1" ht="51" customHeight="1" x14ac:dyDescent="0.3">
      <c r="B283" s="41"/>
      <c r="C283" s="192" t="s">
        <v>413</v>
      </c>
      <c r="D283" s="192" t="s">
        <v>161</v>
      </c>
      <c r="E283" s="193" t="s">
        <v>414</v>
      </c>
      <c r="F283" s="194" t="s">
        <v>415</v>
      </c>
      <c r="G283" s="195" t="s">
        <v>214</v>
      </c>
      <c r="H283" s="196">
        <v>25.3</v>
      </c>
      <c r="I283" s="197"/>
      <c r="J283" s="198">
        <f>ROUND(I283*H283,2)</f>
        <v>0</v>
      </c>
      <c r="K283" s="194" t="s">
        <v>165</v>
      </c>
      <c r="L283" s="61"/>
      <c r="M283" s="199" t="s">
        <v>30</v>
      </c>
      <c r="N283" s="200" t="s">
        <v>45</v>
      </c>
      <c r="O283" s="42"/>
      <c r="P283" s="201">
        <f>O283*H283</f>
        <v>0</v>
      </c>
      <c r="Q283" s="201">
        <v>8.5650000000000004E-2</v>
      </c>
      <c r="R283" s="201">
        <f>Q283*H283</f>
        <v>2.1669450000000001</v>
      </c>
      <c r="S283" s="201">
        <v>0</v>
      </c>
      <c r="T283" s="202">
        <f>S283*H283</f>
        <v>0</v>
      </c>
      <c r="AR283" s="24" t="s">
        <v>166</v>
      </c>
      <c r="AT283" s="24" t="s">
        <v>161</v>
      </c>
      <c r="AU283" s="24" t="s">
        <v>84</v>
      </c>
      <c r="AY283" s="24" t="s">
        <v>159</v>
      </c>
      <c r="BE283" s="203">
        <f>IF(N283="základní",J283,0)</f>
        <v>0</v>
      </c>
      <c r="BF283" s="203">
        <f>IF(N283="snížená",J283,0)</f>
        <v>0</v>
      </c>
      <c r="BG283" s="203">
        <f>IF(N283="zákl. přenesená",J283,0)</f>
        <v>0</v>
      </c>
      <c r="BH283" s="203">
        <f>IF(N283="sníž. přenesená",J283,0)</f>
        <v>0</v>
      </c>
      <c r="BI283" s="203">
        <f>IF(N283="nulová",J283,0)</f>
        <v>0</v>
      </c>
      <c r="BJ283" s="24" t="s">
        <v>82</v>
      </c>
      <c r="BK283" s="203">
        <f>ROUND(I283*H283,2)</f>
        <v>0</v>
      </c>
      <c r="BL283" s="24" t="s">
        <v>166</v>
      </c>
      <c r="BM283" s="24" t="s">
        <v>416</v>
      </c>
    </row>
    <row r="284" spans="2:65" s="11" customFormat="1" ht="12" x14ac:dyDescent="0.3">
      <c r="B284" s="204"/>
      <c r="C284" s="205"/>
      <c r="D284" s="206" t="s">
        <v>168</v>
      </c>
      <c r="E284" s="207" t="s">
        <v>30</v>
      </c>
      <c r="F284" s="208" t="s">
        <v>417</v>
      </c>
      <c r="G284" s="205"/>
      <c r="H284" s="207" t="s">
        <v>30</v>
      </c>
      <c r="I284" s="209"/>
      <c r="J284" s="205"/>
      <c r="K284" s="205"/>
      <c r="L284" s="210"/>
      <c r="M284" s="211"/>
      <c r="N284" s="212"/>
      <c r="O284" s="212"/>
      <c r="P284" s="212"/>
      <c r="Q284" s="212"/>
      <c r="R284" s="212"/>
      <c r="S284" s="212"/>
      <c r="T284" s="213"/>
      <c r="AT284" s="214" t="s">
        <v>168</v>
      </c>
      <c r="AU284" s="214" t="s">
        <v>84</v>
      </c>
      <c r="AV284" s="11" t="s">
        <v>82</v>
      </c>
      <c r="AW284" s="11" t="s">
        <v>37</v>
      </c>
      <c r="AX284" s="11" t="s">
        <v>74</v>
      </c>
      <c r="AY284" s="214" t="s">
        <v>159</v>
      </c>
    </row>
    <row r="285" spans="2:65" s="11" customFormat="1" ht="12" x14ac:dyDescent="0.3">
      <c r="B285" s="204"/>
      <c r="C285" s="205"/>
      <c r="D285" s="206" t="s">
        <v>168</v>
      </c>
      <c r="E285" s="207" t="s">
        <v>30</v>
      </c>
      <c r="F285" s="208" t="s">
        <v>418</v>
      </c>
      <c r="G285" s="205"/>
      <c r="H285" s="207" t="s">
        <v>30</v>
      </c>
      <c r="I285" s="209"/>
      <c r="J285" s="205"/>
      <c r="K285" s="205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168</v>
      </c>
      <c r="AU285" s="214" t="s">
        <v>84</v>
      </c>
      <c r="AV285" s="11" t="s">
        <v>82</v>
      </c>
      <c r="AW285" s="11" t="s">
        <v>37</v>
      </c>
      <c r="AX285" s="11" t="s">
        <v>74</v>
      </c>
      <c r="AY285" s="214" t="s">
        <v>159</v>
      </c>
    </row>
    <row r="286" spans="2:65" s="12" customFormat="1" ht="12" x14ac:dyDescent="0.3">
      <c r="B286" s="215"/>
      <c r="C286" s="216"/>
      <c r="D286" s="206" t="s">
        <v>168</v>
      </c>
      <c r="E286" s="217" t="s">
        <v>30</v>
      </c>
      <c r="F286" s="218" t="s">
        <v>419</v>
      </c>
      <c r="G286" s="216"/>
      <c r="H286" s="219">
        <v>23</v>
      </c>
      <c r="I286" s="220"/>
      <c r="J286" s="216"/>
      <c r="K286" s="216"/>
      <c r="L286" s="221"/>
      <c r="M286" s="222"/>
      <c r="N286" s="223"/>
      <c r="O286" s="223"/>
      <c r="P286" s="223"/>
      <c r="Q286" s="223"/>
      <c r="R286" s="223"/>
      <c r="S286" s="223"/>
      <c r="T286" s="224"/>
      <c r="AT286" s="225" t="s">
        <v>168</v>
      </c>
      <c r="AU286" s="225" t="s">
        <v>84</v>
      </c>
      <c r="AV286" s="12" t="s">
        <v>84</v>
      </c>
      <c r="AW286" s="12" t="s">
        <v>37</v>
      </c>
      <c r="AX286" s="12" t="s">
        <v>74</v>
      </c>
      <c r="AY286" s="225" t="s">
        <v>159</v>
      </c>
    </row>
    <row r="287" spans="2:65" s="12" customFormat="1" ht="12" x14ac:dyDescent="0.3">
      <c r="B287" s="215"/>
      <c r="C287" s="216"/>
      <c r="D287" s="206" t="s">
        <v>168</v>
      </c>
      <c r="E287" s="217" t="s">
        <v>30</v>
      </c>
      <c r="F287" s="218" t="s">
        <v>420</v>
      </c>
      <c r="G287" s="216"/>
      <c r="H287" s="219">
        <v>2.2999999999999998</v>
      </c>
      <c r="I287" s="220"/>
      <c r="J287" s="216"/>
      <c r="K287" s="216"/>
      <c r="L287" s="221"/>
      <c r="M287" s="222"/>
      <c r="N287" s="223"/>
      <c r="O287" s="223"/>
      <c r="P287" s="223"/>
      <c r="Q287" s="223"/>
      <c r="R287" s="223"/>
      <c r="S287" s="223"/>
      <c r="T287" s="224"/>
      <c r="AT287" s="225" t="s">
        <v>168</v>
      </c>
      <c r="AU287" s="225" t="s">
        <v>84</v>
      </c>
      <c r="AV287" s="12" t="s">
        <v>84</v>
      </c>
      <c r="AW287" s="12" t="s">
        <v>37</v>
      </c>
      <c r="AX287" s="12" t="s">
        <v>74</v>
      </c>
      <c r="AY287" s="225" t="s">
        <v>159</v>
      </c>
    </row>
    <row r="288" spans="2:65" s="13" customFormat="1" ht="12" x14ac:dyDescent="0.3">
      <c r="B288" s="226"/>
      <c r="C288" s="227"/>
      <c r="D288" s="206" t="s">
        <v>168</v>
      </c>
      <c r="E288" s="228" t="s">
        <v>30</v>
      </c>
      <c r="F288" s="229" t="s">
        <v>186</v>
      </c>
      <c r="G288" s="227"/>
      <c r="H288" s="230">
        <v>25.3</v>
      </c>
      <c r="I288" s="231"/>
      <c r="J288" s="227"/>
      <c r="K288" s="227"/>
      <c r="L288" s="232"/>
      <c r="M288" s="233"/>
      <c r="N288" s="234"/>
      <c r="O288" s="234"/>
      <c r="P288" s="234"/>
      <c r="Q288" s="234"/>
      <c r="R288" s="234"/>
      <c r="S288" s="234"/>
      <c r="T288" s="235"/>
      <c r="AT288" s="236" t="s">
        <v>168</v>
      </c>
      <c r="AU288" s="236" t="s">
        <v>84</v>
      </c>
      <c r="AV288" s="13" t="s">
        <v>166</v>
      </c>
      <c r="AW288" s="13" t="s">
        <v>37</v>
      </c>
      <c r="AX288" s="13" t="s">
        <v>82</v>
      </c>
      <c r="AY288" s="236" t="s">
        <v>159</v>
      </c>
    </row>
    <row r="289" spans="2:65" s="1" customFormat="1" ht="16.5" customHeight="1" x14ac:dyDescent="0.3">
      <c r="B289" s="41"/>
      <c r="C289" s="237" t="s">
        <v>421</v>
      </c>
      <c r="D289" s="237" t="s">
        <v>422</v>
      </c>
      <c r="E289" s="238" t="s">
        <v>423</v>
      </c>
      <c r="F289" s="239" t="s">
        <v>424</v>
      </c>
      <c r="G289" s="240" t="s">
        <v>214</v>
      </c>
      <c r="H289" s="241">
        <v>27</v>
      </c>
      <c r="I289" s="242"/>
      <c r="J289" s="243">
        <f>ROUND(I289*H289,2)</f>
        <v>0</v>
      </c>
      <c r="K289" s="239" t="s">
        <v>30</v>
      </c>
      <c r="L289" s="244"/>
      <c r="M289" s="245" t="s">
        <v>30</v>
      </c>
      <c r="N289" s="246" t="s">
        <v>45</v>
      </c>
      <c r="O289" s="42"/>
      <c r="P289" s="201">
        <f>O289*H289</f>
        <v>0</v>
      </c>
      <c r="Q289" s="201">
        <v>0.17499999999999999</v>
      </c>
      <c r="R289" s="201">
        <f>Q289*H289</f>
        <v>4.7249999999999996</v>
      </c>
      <c r="S289" s="201">
        <v>0</v>
      </c>
      <c r="T289" s="202">
        <f>S289*H289</f>
        <v>0</v>
      </c>
      <c r="AR289" s="24" t="s">
        <v>217</v>
      </c>
      <c r="AT289" s="24" t="s">
        <v>422</v>
      </c>
      <c r="AU289" s="24" t="s">
        <v>84</v>
      </c>
      <c r="AY289" s="24" t="s">
        <v>159</v>
      </c>
      <c r="BE289" s="203">
        <f>IF(N289="základní",J289,0)</f>
        <v>0</v>
      </c>
      <c r="BF289" s="203">
        <f>IF(N289="snížená",J289,0)</f>
        <v>0</v>
      </c>
      <c r="BG289" s="203">
        <f>IF(N289="zákl. přenesená",J289,0)</f>
        <v>0</v>
      </c>
      <c r="BH289" s="203">
        <f>IF(N289="sníž. přenesená",J289,0)</f>
        <v>0</v>
      </c>
      <c r="BI289" s="203">
        <f>IF(N289="nulová",J289,0)</f>
        <v>0</v>
      </c>
      <c r="BJ289" s="24" t="s">
        <v>82</v>
      </c>
      <c r="BK289" s="203">
        <f>ROUND(I289*H289,2)</f>
        <v>0</v>
      </c>
      <c r="BL289" s="24" t="s">
        <v>166</v>
      </c>
      <c r="BM289" s="24" t="s">
        <v>425</v>
      </c>
    </row>
    <row r="290" spans="2:65" s="11" customFormat="1" ht="12" x14ac:dyDescent="0.3">
      <c r="B290" s="204"/>
      <c r="C290" s="205"/>
      <c r="D290" s="206" t="s">
        <v>168</v>
      </c>
      <c r="E290" s="207" t="s">
        <v>30</v>
      </c>
      <c r="F290" s="208" t="s">
        <v>426</v>
      </c>
      <c r="G290" s="205"/>
      <c r="H290" s="207" t="s">
        <v>30</v>
      </c>
      <c r="I290" s="209"/>
      <c r="J290" s="205"/>
      <c r="K290" s="205"/>
      <c r="L290" s="210"/>
      <c r="M290" s="211"/>
      <c r="N290" s="212"/>
      <c r="O290" s="212"/>
      <c r="P290" s="212"/>
      <c r="Q290" s="212"/>
      <c r="R290" s="212"/>
      <c r="S290" s="212"/>
      <c r="T290" s="213"/>
      <c r="AT290" s="214" t="s">
        <v>168</v>
      </c>
      <c r="AU290" s="214" t="s">
        <v>84</v>
      </c>
      <c r="AV290" s="11" t="s">
        <v>82</v>
      </c>
      <c r="AW290" s="11" t="s">
        <v>37</v>
      </c>
      <c r="AX290" s="11" t="s">
        <v>74</v>
      </c>
      <c r="AY290" s="214" t="s">
        <v>159</v>
      </c>
    </row>
    <row r="291" spans="2:65" s="12" customFormat="1" ht="12" x14ac:dyDescent="0.3">
      <c r="B291" s="215"/>
      <c r="C291" s="216"/>
      <c r="D291" s="206" t="s">
        <v>168</v>
      </c>
      <c r="E291" s="217" t="s">
        <v>30</v>
      </c>
      <c r="F291" s="218" t="s">
        <v>427</v>
      </c>
      <c r="G291" s="216"/>
      <c r="H291" s="219">
        <v>27</v>
      </c>
      <c r="I291" s="220"/>
      <c r="J291" s="216"/>
      <c r="K291" s="216"/>
      <c r="L291" s="221"/>
      <c r="M291" s="222"/>
      <c r="N291" s="223"/>
      <c r="O291" s="223"/>
      <c r="P291" s="223"/>
      <c r="Q291" s="223"/>
      <c r="R291" s="223"/>
      <c r="S291" s="223"/>
      <c r="T291" s="224"/>
      <c r="AT291" s="225" t="s">
        <v>168</v>
      </c>
      <c r="AU291" s="225" t="s">
        <v>84</v>
      </c>
      <c r="AV291" s="12" t="s">
        <v>84</v>
      </c>
      <c r="AW291" s="12" t="s">
        <v>37</v>
      </c>
      <c r="AX291" s="12" t="s">
        <v>82</v>
      </c>
      <c r="AY291" s="225" t="s">
        <v>159</v>
      </c>
    </row>
    <row r="292" spans="2:65" s="1" customFormat="1" ht="25.5" customHeight="1" x14ac:dyDescent="0.3">
      <c r="B292" s="41"/>
      <c r="C292" s="192" t="s">
        <v>428</v>
      </c>
      <c r="D292" s="192" t="s">
        <v>161</v>
      </c>
      <c r="E292" s="193" t="s">
        <v>429</v>
      </c>
      <c r="F292" s="194" t="s">
        <v>430</v>
      </c>
      <c r="G292" s="195" t="s">
        <v>214</v>
      </c>
      <c r="H292" s="196">
        <v>25.3</v>
      </c>
      <c r="I292" s="197"/>
      <c r="J292" s="198">
        <f>ROUND(I292*H292,2)</f>
        <v>0</v>
      </c>
      <c r="K292" s="194" t="s">
        <v>165</v>
      </c>
      <c r="L292" s="61"/>
      <c r="M292" s="199" t="s">
        <v>30</v>
      </c>
      <c r="N292" s="200" t="s">
        <v>45</v>
      </c>
      <c r="O292" s="42"/>
      <c r="P292" s="201">
        <f>O292*H292</f>
        <v>0</v>
      </c>
      <c r="Q292" s="201">
        <v>0</v>
      </c>
      <c r="R292" s="201">
        <f>Q292*H292</f>
        <v>0</v>
      </c>
      <c r="S292" s="201">
        <v>0</v>
      </c>
      <c r="T292" s="202">
        <f>S292*H292</f>
        <v>0</v>
      </c>
      <c r="AR292" s="24" t="s">
        <v>166</v>
      </c>
      <c r="AT292" s="24" t="s">
        <v>161</v>
      </c>
      <c r="AU292" s="24" t="s">
        <v>84</v>
      </c>
      <c r="AY292" s="24" t="s">
        <v>159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24" t="s">
        <v>82</v>
      </c>
      <c r="BK292" s="203">
        <f>ROUND(I292*H292,2)</f>
        <v>0</v>
      </c>
      <c r="BL292" s="24" t="s">
        <v>166</v>
      </c>
      <c r="BM292" s="24" t="s">
        <v>431</v>
      </c>
    </row>
    <row r="293" spans="2:65" s="11" customFormat="1" ht="12" x14ac:dyDescent="0.3">
      <c r="B293" s="204"/>
      <c r="C293" s="205"/>
      <c r="D293" s="206" t="s">
        <v>168</v>
      </c>
      <c r="E293" s="207" t="s">
        <v>30</v>
      </c>
      <c r="F293" s="208" t="s">
        <v>432</v>
      </c>
      <c r="G293" s="205"/>
      <c r="H293" s="207" t="s">
        <v>30</v>
      </c>
      <c r="I293" s="209"/>
      <c r="J293" s="205"/>
      <c r="K293" s="205"/>
      <c r="L293" s="210"/>
      <c r="M293" s="211"/>
      <c r="N293" s="212"/>
      <c r="O293" s="212"/>
      <c r="P293" s="212"/>
      <c r="Q293" s="212"/>
      <c r="R293" s="212"/>
      <c r="S293" s="212"/>
      <c r="T293" s="213"/>
      <c r="AT293" s="214" t="s">
        <v>168</v>
      </c>
      <c r="AU293" s="214" t="s">
        <v>84</v>
      </c>
      <c r="AV293" s="11" t="s">
        <v>82</v>
      </c>
      <c r="AW293" s="11" t="s">
        <v>37</v>
      </c>
      <c r="AX293" s="11" t="s">
        <v>74</v>
      </c>
      <c r="AY293" s="214" t="s">
        <v>159</v>
      </c>
    </row>
    <row r="294" spans="2:65" s="12" customFormat="1" ht="12" x14ac:dyDescent="0.3">
      <c r="B294" s="215"/>
      <c r="C294" s="216"/>
      <c r="D294" s="206" t="s">
        <v>168</v>
      </c>
      <c r="E294" s="217" t="s">
        <v>30</v>
      </c>
      <c r="F294" s="218" t="s">
        <v>433</v>
      </c>
      <c r="G294" s="216"/>
      <c r="H294" s="219">
        <v>25.3</v>
      </c>
      <c r="I294" s="220"/>
      <c r="J294" s="216"/>
      <c r="K294" s="216"/>
      <c r="L294" s="221"/>
      <c r="M294" s="222"/>
      <c r="N294" s="223"/>
      <c r="O294" s="223"/>
      <c r="P294" s="223"/>
      <c r="Q294" s="223"/>
      <c r="R294" s="223"/>
      <c r="S294" s="223"/>
      <c r="T294" s="224"/>
      <c r="AT294" s="225" t="s">
        <v>168</v>
      </c>
      <c r="AU294" s="225" t="s">
        <v>84</v>
      </c>
      <c r="AV294" s="12" t="s">
        <v>84</v>
      </c>
      <c r="AW294" s="12" t="s">
        <v>37</v>
      </c>
      <c r="AX294" s="12" t="s">
        <v>82</v>
      </c>
      <c r="AY294" s="225" t="s">
        <v>159</v>
      </c>
    </row>
    <row r="295" spans="2:65" s="1" customFormat="1" ht="38.25" customHeight="1" x14ac:dyDescent="0.3">
      <c r="B295" s="41"/>
      <c r="C295" s="192" t="s">
        <v>434</v>
      </c>
      <c r="D295" s="192" t="s">
        <v>161</v>
      </c>
      <c r="E295" s="193" t="s">
        <v>435</v>
      </c>
      <c r="F295" s="194" t="s">
        <v>436</v>
      </c>
      <c r="G295" s="195" t="s">
        <v>292</v>
      </c>
      <c r="H295" s="196">
        <v>3.5</v>
      </c>
      <c r="I295" s="197"/>
      <c r="J295" s="198">
        <f>ROUND(I295*H295,2)</f>
        <v>0</v>
      </c>
      <c r="K295" s="194" t="s">
        <v>165</v>
      </c>
      <c r="L295" s="61"/>
      <c r="M295" s="199" t="s">
        <v>30</v>
      </c>
      <c r="N295" s="200" t="s">
        <v>45</v>
      </c>
      <c r="O295" s="42"/>
      <c r="P295" s="201">
        <f>O295*H295</f>
        <v>0</v>
      </c>
      <c r="Q295" s="201">
        <v>0.1295</v>
      </c>
      <c r="R295" s="201">
        <f>Q295*H295</f>
        <v>0.45325000000000004</v>
      </c>
      <c r="S295" s="201">
        <v>0</v>
      </c>
      <c r="T295" s="202">
        <f>S295*H295</f>
        <v>0</v>
      </c>
      <c r="AR295" s="24" t="s">
        <v>166</v>
      </c>
      <c r="AT295" s="24" t="s">
        <v>161</v>
      </c>
      <c r="AU295" s="24" t="s">
        <v>84</v>
      </c>
      <c r="AY295" s="24" t="s">
        <v>159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24" t="s">
        <v>82</v>
      </c>
      <c r="BK295" s="203">
        <f>ROUND(I295*H295,2)</f>
        <v>0</v>
      </c>
      <c r="BL295" s="24" t="s">
        <v>166</v>
      </c>
      <c r="BM295" s="24" t="s">
        <v>437</v>
      </c>
    </row>
    <row r="296" spans="2:65" s="11" customFormat="1" ht="12" x14ac:dyDescent="0.3">
      <c r="B296" s="204"/>
      <c r="C296" s="205"/>
      <c r="D296" s="206" t="s">
        <v>168</v>
      </c>
      <c r="E296" s="207" t="s">
        <v>30</v>
      </c>
      <c r="F296" s="208" t="s">
        <v>417</v>
      </c>
      <c r="G296" s="205"/>
      <c r="H296" s="207" t="s">
        <v>30</v>
      </c>
      <c r="I296" s="209"/>
      <c r="J296" s="205"/>
      <c r="K296" s="205"/>
      <c r="L296" s="210"/>
      <c r="M296" s="211"/>
      <c r="N296" s="212"/>
      <c r="O296" s="212"/>
      <c r="P296" s="212"/>
      <c r="Q296" s="212"/>
      <c r="R296" s="212"/>
      <c r="S296" s="212"/>
      <c r="T296" s="213"/>
      <c r="AT296" s="214" t="s">
        <v>168</v>
      </c>
      <c r="AU296" s="214" t="s">
        <v>84</v>
      </c>
      <c r="AV296" s="11" t="s">
        <v>82</v>
      </c>
      <c r="AW296" s="11" t="s">
        <v>37</v>
      </c>
      <c r="AX296" s="11" t="s">
        <v>74</v>
      </c>
      <c r="AY296" s="214" t="s">
        <v>159</v>
      </c>
    </row>
    <row r="297" spans="2:65" s="11" customFormat="1" ht="12" x14ac:dyDescent="0.3">
      <c r="B297" s="204"/>
      <c r="C297" s="205"/>
      <c r="D297" s="206" t="s">
        <v>168</v>
      </c>
      <c r="E297" s="207" t="s">
        <v>30</v>
      </c>
      <c r="F297" s="208" t="s">
        <v>438</v>
      </c>
      <c r="G297" s="205"/>
      <c r="H297" s="207" t="s">
        <v>30</v>
      </c>
      <c r="I297" s="209"/>
      <c r="J297" s="205"/>
      <c r="K297" s="205"/>
      <c r="L297" s="210"/>
      <c r="M297" s="211"/>
      <c r="N297" s="212"/>
      <c r="O297" s="212"/>
      <c r="P297" s="212"/>
      <c r="Q297" s="212"/>
      <c r="R297" s="212"/>
      <c r="S297" s="212"/>
      <c r="T297" s="213"/>
      <c r="AT297" s="214" t="s">
        <v>168</v>
      </c>
      <c r="AU297" s="214" t="s">
        <v>84</v>
      </c>
      <c r="AV297" s="11" t="s">
        <v>82</v>
      </c>
      <c r="AW297" s="11" t="s">
        <v>37</v>
      </c>
      <c r="AX297" s="11" t="s">
        <v>74</v>
      </c>
      <c r="AY297" s="214" t="s">
        <v>159</v>
      </c>
    </row>
    <row r="298" spans="2:65" s="12" customFormat="1" ht="12" x14ac:dyDescent="0.3">
      <c r="B298" s="215"/>
      <c r="C298" s="216"/>
      <c r="D298" s="206" t="s">
        <v>168</v>
      </c>
      <c r="E298" s="217" t="s">
        <v>30</v>
      </c>
      <c r="F298" s="218" t="s">
        <v>439</v>
      </c>
      <c r="G298" s="216"/>
      <c r="H298" s="219">
        <v>3.5</v>
      </c>
      <c r="I298" s="220"/>
      <c r="J298" s="216"/>
      <c r="K298" s="216"/>
      <c r="L298" s="221"/>
      <c r="M298" s="222"/>
      <c r="N298" s="223"/>
      <c r="O298" s="223"/>
      <c r="P298" s="223"/>
      <c r="Q298" s="223"/>
      <c r="R298" s="223"/>
      <c r="S298" s="223"/>
      <c r="T298" s="224"/>
      <c r="AT298" s="225" t="s">
        <v>168</v>
      </c>
      <c r="AU298" s="225" t="s">
        <v>84</v>
      </c>
      <c r="AV298" s="12" t="s">
        <v>84</v>
      </c>
      <c r="AW298" s="12" t="s">
        <v>37</v>
      </c>
      <c r="AX298" s="12" t="s">
        <v>82</v>
      </c>
      <c r="AY298" s="225" t="s">
        <v>159</v>
      </c>
    </row>
    <row r="299" spans="2:65" s="1" customFormat="1" ht="16.5" customHeight="1" x14ac:dyDescent="0.3">
      <c r="B299" s="41"/>
      <c r="C299" s="237" t="s">
        <v>440</v>
      </c>
      <c r="D299" s="237" t="s">
        <v>422</v>
      </c>
      <c r="E299" s="238" t="s">
        <v>441</v>
      </c>
      <c r="F299" s="239" t="s">
        <v>442</v>
      </c>
      <c r="G299" s="240" t="s">
        <v>292</v>
      </c>
      <c r="H299" s="241">
        <v>4</v>
      </c>
      <c r="I299" s="242"/>
      <c r="J299" s="243">
        <f>ROUND(I299*H299,2)</f>
        <v>0</v>
      </c>
      <c r="K299" s="239" t="s">
        <v>30</v>
      </c>
      <c r="L299" s="244"/>
      <c r="M299" s="245" t="s">
        <v>30</v>
      </c>
      <c r="N299" s="246" t="s">
        <v>45</v>
      </c>
      <c r="O299" s="42"/>
      <c r="P299" s="201">
        <f>O299*H299</f>
        <v>0</v>
      </c>
      <c r="Q299" s="201">
        <v>3.5999999999999997E-2</v>
      </c>
      <c r="R299" s="201">
        <f>Q299*H299</f>
        <v>0.14399999999999999</v>
      </c>
      <c r="S299" s="201">
        <v>0</v>
      </c>
      <c r="T299" s="202">
        <f>S299*H299</f>
        <v>0</v>
      </c>
      <c r="AR299" s="24" t="s">
        <v>217</v>
      </c>
      <c r="AT299" s="24" t="s">
        <v>422</v>
      </c>
      <c r="AU299" s="24" t="s">
        <v>84</v>
      </c>
      <c r="AY299" s="24" t="s">
        <v>159</v>
      </c>
      <c r="BE299" s="203">
        <f>IF(N299="základní",J299,0)</f>
        <v>0</v>
      </c>
      <c r="BF299" s="203">
        <f>IF(N299="snížená",J299,0)</f>
        <v>0</v>
      </c>
      <c r="BG299" s="203">
        <f>IF(N299="zákl. přenesená",J299,0)</f>
        <v>0</v>
      </c>
      <c r="BH299" s="203">
        <f>IF(N299="sníž. přenesená",J299,0)</f>
        <v>0</v>
      </c>
      <c r="BI299" s="203">
        <f>IF(N299="nulová",J299,0)</f>
        <v>0</v>
      </c>
      <c r="BJ299" s="24" t="s">
        <v>82</v>
      </c>
      <c r="BK299" s="203">
        <f>ROUND(I299*H299,2)</f>
        <v>0</v>
      </c>
      <c r="BL299" s="24" t="s">
        <v>166</v>
      </c>
      <c r="BM299" s="24" t="s">
        <v>443</v>
      </c>
    </row>
    <row r="300" spans="2:65" s="11" customFormat="1" ht="12" x14ac:dyDescent="0.3">
      <c r="B300" s="204"/>
      <c r="C300" s="205"/>
      <c r="D300" s="206" t="s">
        <v>168</v>
      </c>
      <c r="E300" s="207" t="s">
        <v>30</v>
      </c>
      <c r="F300" s="208" t="s">
        <v>444</v>
      </c>
      <c r="G300" s="205"/>
      <c r="H300" s="207" t="s">
        <v>30</v>
      </c>
      <c r="I300" s="209"/>
      <c r="J300" s="205"/>
      <c r="K300" s="205"/>
      <c r="L300" s="210"/>
      <c r="M300" s="211"/>
      <c r="N300" s="212"/>
      <c r="O300" s="212"/>
      <c r="P300" s="212"/>
      <c r="Q300" s="212"/>
      <c r="R300" s="212"/>
      <c r="S300" s="212"/>
      <c r="T300" s="213"/>
      <c r="AT300" s="214" t="s">
        <v>168</v>
      </c>
      <c r="AU300" s="214" t="s">
        <v>84</v>
      </c>
      <c r="AV300" s="11" t="s">
        <v>82</v>
      </c>
      <c r="AW300" s="11" t="s">
        <v>37</v>
      </c>
      <c r="AX300" s="11" t="s">
        <v>74</v>
      </c>
      <c r="AY300" s="214" t="s">
        <v>159</v>
      </c>
    </row>
    <row r="301" spans="2:65" s="11" customFormat="1" ht="12" x14ac:dyDescent="0.3">
      <c r="B301" s="204"/>
      <c r="C301" s="205"/>
      <c r="D301" s="206" t="s">
        <v>168</v>
      </c>
      <c r="E301" s="207" t="s">
        <v>30</v>
      </c>
      <c r="F301" s="208" t="s">
        <v>445</v>
      </c>
      <c r="G301" s="205"/>
      <c r="H301" s="207" t="s">
        <v>30</v>
      </c>
      <c r="I301" s="209"/>
      <c r="J301" s="205"/>
      <c r="K301" s="205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168</v>
      </c>
      <c r="AU301" s="214" t="s">
        <v>84</v>
      </c>
      <c r="AV301" s="11" t="s">
        <v>82</v>
      </c>
      <c r="AW301" s="11" t="s">
        <v>37</v>
      </c>
      <c r="AX301" s="11" t="s">
        <v>74</v>
      </c>
      <c r="AY301" s="214" t="s">
        <v>159</v>
      </c>
    </row>
    <row r="302" spans="2:65" s="12" customFormat="1" ht="12" x14ac:dyDescent="0.3">
      <c r="B302" s="215"/>
      <c r="C302" s="216"/>
      <c r="D302" s="206" t="s">
        <v>168</v>
      </c>
      <c r="E302" s="217" t="s">
        <v>30</v>
      </c>
      <c r="F302" s="218" t="s">
        <v>446</v>
      </c>
      <c r="G302" s="216"/>
      <c r="H302" s="219">
        <v>4</v>
      </c>
      <c r="I302" s="220"/>
      <c r="J302" s="216"/>
      <c r="K302" s="216"/>
      <c r="L302" s="221"/>
      <c r="M302" s="222"/>
      <c r="N302" s="223"/>
      <c r="O302" s="223"/>
      <c r="P302" s="223"/>
      <c r="Q302" s="223"/>
      <c r="R302" s="223"/>
      <c r="S302" s="223"/>
      <c r="T302" s="224"/>
      <c r="AT302" s="225" t="s">
        <v>168</v>
      </c>
      <c r="AU302" s="225" t="s">
        <v>84</v>
      </c>
      <c r="AV302" s="12" t="s">
        <v>84</v>
      </c>
      <c r="AW302" s="12" t="s">
        <v>37</v>
      </c>
      <c r="AX302" s="12" t="s">
        <v>82</v>
      </c>
      <c r="AY302" s="225" t="s">
        <v>159</v>
      </c>
    </row>
    <row r="303" spans="2:65" s="1" customFormat="1" ht="51" customHeight="1" x14ac:dyDescent="0.3">
      <c r="B303" s="41"/>
      <c r="C303" s="192" t="s">
        <v>447</v>
      </c>
      <c r="D303" s="192" t="s">
        <v>161</v>
      </c>
      <c r="E303" s="193" t="s">
        <v>448</v>
      </c>
      <c r="F303" s="194" t="s">
        <v>449</v>
      </c>
      <c r="G303" s="195" t="s">
        <v>214</v>
      </c>
      <c r="H303" s="196">
        <v>0.6</v>
      </c>
      <c r="I303" s="197"/>
      <c r="J303" s="198">
        <f>ROUND(I303*H303,2)</f>
        <v>0</v>
      </c>
      <c r="K303" s="194" t="s">
        <v>30</v>
      </c>
      <c r="L303" s="61"/>
      <c r="M303" s="199" t="s">
        <v>30</v>
      </c>
      <c r="N303" s="200" t="s">
        <v>45</v>
      </c>
      <c r="O303" s="42"/>
      <c r="P303" s="201">
        <f>O303*H303</f>
        <v>0</v>
      </c>
      <c r="Q303" s="201">
        <v>0.14610000000000001</v>
      </c>
      <c r="R303" s="201">
        <f>Q303*H303</f>
        <v>8.7660000000000002E-2</v>
      </c>
      <c r="S303" s="201">
        <v>0</v>
      </c>
      <c r="T303" s="202">
        <f>S303*H303</f>
        <v>0</v>
      </c>
      <c r="AR303" s="24" t="s">
        <v>166</v>
      </c>
      <c r="AT303" s="24" t="s">
        <v>161</v>
      </c>
      <c r="AU303" s="24" t="s">
        <v>84</v>
      </c>
      <c r="AY303" s="24" t="s">
        <v>159</v>
      </c>
      <c r="BE303" s="203">
        <f>IF(N303="základní",J303,0)</f>
        <v>0</v>
      </c>
      <c r="BF303" s="203">
        <f>IF(N303="snížená",J303,0)</f>
        <v>0</v>
      </c>
      <c r="BG303" s="203">
        <f>IF(N303="zákl. přenesená",J303,0)</f>
        <v>0</v>
      </c>
      <c r="BH303" s="203">
        <f>IF(N303="sníž. přenesená",J303,0)</f>
        <v>0</v>
      </c>
      <c r="BI303" s="203">
        <f>IF(N303="nulová",J303,0)</f>
        <v>0</v>
      </c>
      <c r="BJ303" s="24" t="s">
        <v>82</v>
      </c>
      <c r="BK303" s="203">
        <f>ROUND(I303*H303,2)</f>
        <v>0</v>
      </c>
      <c r="BL303" s="24" t="s">
        <v>166</v>
      </c>
      <c r="BM303" s="24" t="s">
        <v>450</v>
      </c>
    </row>
    <row r="304" spans="2:65" s="11" customFormat="1" ht="12" x14ac:dyDescent="0.3">
      <c r="B304" s="204"/>
      <c r="C304" s="205"/>
      <c r="D304" s="206" t="s">
        <v>168</v>
      </c>
      <c r="E304" s="207" t="s">
        <v>30</v>
      </c>
      <c r="F304" s="208" t="s">
        <v>451</v>
      </c>
      <c r="G304" s="205"/>
      <c r="H304" s="207" t="s">
        <v>30</v>
      </c>
      <c r="I304" s="209"/>
      <c r="J304" s="205"/>
      <c r="K304" s="205"/>
      <c r="L304" s="210"/>
      <c r="M304" s="211"/>
      <c r="N304" s="212"/>
      <c r="O304" s="212"/>
      <c r="P304" s="212"/>
      <c r="Q304" s="212"/>
      <c r="R304" s="212"/>
      <c r="S304" s="212"/>
      <c r="T304" s="213"/>
      <c r="AT304" s="214" t="s">
        <v>168</v>
      </c>
      <c r="AU304" s="214" t="s">
        <v>84</v>
      </c>
      <c r="AV304" s="11" t="s">
        <v>82</v>
      </c>
      <c r="AW304" s="11" t="s">
        <v>37</v>
      </c>
      <c r="AX304" s="11" t="s">
        <v>74</v>
      </c>
      <c r="AY304" s="214" t="s">
        <v>159</v>
      </c>
    </row>
    <row r="305" spans="2:65" s="12" customFormat="1" ht="12" x14ac:dyDescent="0.3">
      <c r="B305" s="215"/>
      <c r="C305" s="216"/>
      <c r="D305" s="206" t="s">
        <v>168</v>
      </c>
      <c r="E305" s="217" t="s">
        <v>30</v>
      </c>
      <c r="F305" s="218" t="s">
        <v>452</v>
      </c>
      <c r="G305" s="216"/>
      <c r="H305" s="219">
        <v>0.6</v>
      </c>
      <c r="I305" s="220"/>
      <c r="J305" s="216"/>
      <c r="K305" s="216"/>
      <c r="L305" s="221"/>
      <c r="M305" s="222"/>
      <c r="N305" s="223"/>
      <c r="O305" s="223"/>
      <c r="P305" s="223"/>
      <c r="Q305" s="223"/>
      <c r="R305" s="223"/>
      <c r="S305" s="223"/>
      <c r="T305" s="224"/>
      <c r="AT305" s="225" t="s">
        <v>168</v>
      </c>
      <c r="AU305" s="225" t="s">
        <v>84</v>
      </c>
      <c r="AV305" s="12" t="s">
        <v>84</v>
      </c>
      <c r="AW305" s="12" t="s">
        <v>37</v>
      </c>
      <c r="AX305" s="12" t="s">
        <v>82</v>
      </c>
      <c r="AY305" s="225" t="s">
        <v>159</v>
      </c>
    </row>
    <row r="306" spans="2:65" s="1" customFormat="1" ht="25.5" customHeight="1" x14ac:dyDescent="0.3">
      <c r="B306" s="41"/>
      <c r="C306" s="237" t="s">
        <v>453</v>
      </c>
      <c r="D306" s="237" t="s">
        <v>422</v>
      </c>
      <c r="E306" s="238" t="s">
        <v>454</v>
      </c>
      <c r="F306" s="239" t="s">
        <v>455</v>
      </c>
      <c r="G306" s="240" t="s">
        <v>456</v>
      </c>
      <c r="H306" s="241">
        <v>6</v>
      </c>
      <c r="I306" s="242"/>
      <c r="J306" s="243">
        <f>ROUND(I306*H306,2)</f>
        <v>0</v>
      </c>
      <c r="K306" s="239" t="s">
        <v>30</v>
      </c>
      <c r="L306" s="244"/>
      <c r="M306" s="245" t="s">
        <v>30</v>
      </c>
      <c r="N306" s="246" t="s">
        <v>45</v>
      </c>
      <c r="O306" s="42"/>
      <c r="P306" s="201">
        <f>O306*H306</f>
        <v>0</v>
      </c>
      <c r="Q306" s="201">
        <v>2.1000000000000001E-2</v>
      </c>
      <c r="R306" s="201">
        <f>Q306*H306</f>
        <v>0.126</v>
      </c>
      <c r="S306" s="201">
        <v>0</v>
      </c>
      <c r="T306" s="202">
        <f>S306*H306</f>
        <v>0</v>
      </c>
      <c r="AR306" s="24" t="s">
        <v>217</v>
      </c>
      <c r="AT306" s="24" t="s">
        <v>422</v>
      </c>
      <c r="AU306" s="24" t="s">
        <v>84</v>
      </c>
      <c r="AY306" s="24" t="s">
        <v>159</v>
      </c>
      <c r="BE306" s="203">
        <f>IF(N306="základní",J306,0)</f>
        <v>0</v>
      </c>
      <c r="BF306" s="203">
        <f>IF(N306="snížená",J306,0)</f>
        <v>0</v>
      </c>
      <c r="BG306" s="203">
        <f>IF(N306="zákl. přenesená",J306,0)</f>
        <v>0</v>
      </c>
      <c r="BH306" s="203">
        <f>IF(N306="sníž. přenesená",J306,0)</f>
        <v>0</v>
      </c>
      <c r="BI306" s="203">
        <f>IF(N306="nulová",J306,0)</f>
        <v>0</v>
      </c>
      <c r="BJ306" s="24" t="s">
        <v>82</v>
      </c>
      <c r="BK306" s="203">
        <f>ROUND(I306*H306,2)</f>
        <v>0</v>
      </c>
      <c r="BL306" s="24" t="s">
        <v>166</v>
      </c>
      <c r="BM306" s="24" t="s">
        <v>457</v>
      </c>
    </row>
    <row r="307" spans="2:65" s="11" customFormat="1" ht="12" x14ac:dyDescent="0.3">
      <c r="B307" s="204"/>
      <c r="C307" s="205"/>
      <c r="D307" s="206" t="s">
        <v>168</v>
      </c>
      <c r="E307" s="207" t="s">
        <v>30</v>
      </c>
      <c r="F307" s="208" t="s">
        <v>458</v>
      </c>
      <c r="G307" s="205"/>
      <c r="H307" s="207" t="s">
        <v>30</v>
      </c>
      <c r="I307" s="209"/>
      <c r="J307" s="205"/>
      <c r="K307" s="205"/>
      <c r="L307" s="210"/>
      <c r="M307" s="211"/>
      <c r="N307" s="212"/>
      <c r="O307" s="212"/>
      <c r="P307" s="212"/>
      <c r="Q307" s="212"/>
      <c r="R307" s="212"/>
      <c r="S307" s="212"/>
      <c r="T307" s="213"/>
      <c r="AT307" s="214" t="s">
        <v>168</v>
      </c>
      <c r="AU307" s="214" t="s">
        <v>84</v>
      </c>
      <c r="AV307" s="11" t="s">
        <v>82</v>
      </c>
      <c r="AW307" s="11" t="s">
        <v>37</v>
      </c>
      <c r="AX307" s="11" t="s">
        <v>74</v>
      </c>
      <c r="AY307" s="214" t="s">
        <v>159</v>
      </c>
    </row>
    <row r="308" spans="2:65" s="12" customFormat="1" ht="12" x14ac:dyDescent="0.3">
      <c r="B308" s="215"/>
      <c r="C308" s="216"/>
      <c r="D308" s="206" t="s">
        <v>168</v>
      </c>
      <c r="E308" s="217" t="s">
        <v>30</v>
      </c>
      <c r="F308" s="218" t="s">
        <v>459</v>
      </c>
      <c r="G308" s="216"/>
      <c r="H308" s="219">
        <v>6</v>
      </c>
      <c r="I308" s="220"/>
      <c r="J308" s="216"/>
      <c r="K308" s="216"/>
      <c r="L308" s="221"/>
      <c r="M308" s="222"/>
      <c r="N308" s="223"/>
      <c r="O308" s="223"/>
      <c r="P308" s="223"/>
      <c r="Q308" s="223"/>
      <c r="R308" s="223"/>
      <c r="S308" s="223"/>
      <c r="T308" s="224"/>
      <c r="AT308" s="225" t="s">
        <v>168</v>
      </c>
      <c r="AU308" s="225" t="s">
        <v>84</v>
      </c>
      <c r="AV308" s="12" t="s">
        <v>84</v>
      </c>
      <c r="AW308" s="12" t="s">
        <v>37</v>
      </c>
      <c r="AX308" s="12" t="s">
        <v>82</v>
      </c>
      <c r="AY308" s="225" t="s">
        <v>159</v>
      </c>
    </row>
    <row r="309" spans="2:65" s="1" customFormat="1" ht="25.5" customHeight="1" x14ac:dyDescent="0.3">
      <c r="B309" s="41"/>
      <c r="C309" s="192" t="s">
        <v>460</v>
      </c>
      <c r="D309" s="192" t="s">
        <v>161</v>
      </c>
      <c r="E309" s="193" t="s">
        <v>461</v>
      </c>
      <c r="F309" s="194" t="s">
        <v>462</v>
      </c>
      <c r="G309" s="195" t="s">
        <v>292</v>
      </c>
      <c r="H309" s="196">
        <v>5</v>
      </c>
      <c r="I309" s="197"/>
      <c r="J309" s="198">
        <f>ROUND(I309*H309,2)</f>
        <v>0</v>
      </c>
      <c r="K309" s="194" t="s">
        <v>30</v>
      </c>
      <c r="L309" s="61"/>
      <c r="M309" s="199" t="s">
        <v>30</v>
      </c>
      <c r="N309" s="200" t="s">
        <v>45</v>
      </c>
      <c r="O309" s="42"/>
      <c r="P309" s="201">
        <f>O309*H309</f>
        <v>0</v>
      </c>
      <c r="Q309" s="201">
        <v>0.15396000000000001</v>
      </c>
      <c r="R309" s="201">
        <f>Q309*H309</f>
        <v>0.76980000000000004</v>
      </c>
      <c r="S309" s="201">
        <v>0</v>
      </c>
      <c r="T309" s="202">
        <f>S309*H309</f>
        <v>0</v>
      </c>
      <c r="AR309" s="24" t="s">
        <v>463</v>
      </c>
      <c r="AT309" s="24" t="s">
        <v>161</v>
      </c>
      <c r="AU309" s="24" t="s">
        <v>84</v>
      </c>
      <c r="AY309" s="24" t="s">
        <v>159</v>
      </c>
      <c r="BE309" s="203">
        <f>IF(N309="základní",J309,0)</f>
        <v>0</v>
      </c>
      <c r="BF309" s="203">
        <f>IF(N309="snížená",J309,0)</f>
        <v>0</v>
      </c>
      <c r="BG309" s="203">
        <f>IF(N309="zákl. přenesená",J309,0)</f>
        <v>0</v>
      </c>
      <c r="BH309" s="203">
        <f>IF(N309="sníž. přenesená",J309,0)</f>
        <v>0</v>
      </c>
      <c r="BI309" s="203">
        <f>IF(N309="nulová",J309,0)</f>
        <v>0</v>
      </c>
      <c r="BJ309" s="24" t="s">
        <v>82</v>
      </c>
      <c r="BK309" s="203">
        <f>ROUND(I309*H309,2)</f>
        <v>0</v>
      </c>
      <c r="BL309" s="24" t="s">
        <v>463</v>
      </c>
      <c r="BM309" s="24" t="s">
        <v>464</v>
      </c>
    </row>
    <row r="310" spans="2:65" s="10" customFormat="1" ht="29.85" customHeight="1" x14ac:dyDescent="0.35">
      <c r="B310" s="176"/>
      <c r="C310" s="177"/>
      <c r="D310" s="178" t="s">
        <v>73</v>
      </c>
      <c r="E310" s="190" t="s">
        <v>465</v>
      </c>
      <c r="F310" s="190" t="s">
        <v>466</v>
      </c>
      <c r="G310" s="177"/>
      <c r="H310" s="177"/>
      <c r="I310" s="180"/>
      <c r="J310" s="191">
        <f>BK310</f>
        <v>0</v>
      </c>
      <c r="K310" s="177"/>
      <c r="L310" s="182"/>
      <c r="M310" s="183"/>
      <c r="N310" s="184"/>
      <c r="O310" s="184"/>
      <c r="P310" s="185">
        <f>SUM(P311:P443)</f>
        <v>0</v>
      </c>
      <c r="Q310" s="184"/>
      <c r="R310" s="185">
        <f>SUM(R311:R443)</f>
        <v>26.100210000000001</v>
      </c>
      <c r="S310" s="184"/>
      <c r="T310" s="186">
        <f>SUM(T311:T443)</f>
        <v>0</v>
      </c>
      <c r="AR310" s="187" t="s">
        <v>82</v>
      </c>
      <c r="AT310" s="188" t="s">
        <v>73</v>
      </c>
      <c r="AU310" s="188" t="s">
        <v>82</v>
      </c>
      <c r="AY310" s="187" t="s">
        <v>159</v>
      </c>
      <c r="BK310" s="189">
        <f>SUM(BK311:BK443)</f>
        <v>0</v>
      </c>
    </row>
    <row r="311" spans="2:65" s="1" customFormat="1" ht="25.5" customHeight="1" x14ac:dyDescent="0.3">
      <c r="B311" s="41"/>
      <c r="C311" s="192" t="s">
        <v>467</v>
      </c>
      <c r="D311" s="192" t="s">
        <v>161</v>
      </c>
      <c r="E311" s="193" t="s">
        <v>468</v>
      </c>
      <c r="F311" s="194" t="s">
        <v>469</v>
      </c>
      <c r="G311" s="195" t="s">
        <v>214</v>
      </c>
      <c r="H311" s="196">
        <v>40</v>
      </c>
      <c r="I311" s="197"/>
      <c r="J311" s="198">
        <f>ROUND(I311*H311,2)</f>
        <v>0</v>
      </c>
      <c r="K311" s="194" t="s">
        <v>165</v>
      </c>
      <c r="L311" s="61"/>
      <c r="M311" s="199" t="s">
        <v>30</v>
      </c>
      <c r="N311" s="200" t="s">
        <v>45</v>
      </c>
      <c r="O311" s="42"/>
      <c r="P311" s="201">
        <f>O311*H311</f>
        <v>0</v>
      </c>
      <c r="Q311" s="201">
        <v>4.8900000000000002E-3</v>
      </c>
      <c r="R311" s="201">
        <f>Q311*H311</f>
        <v>0.1956</v>
      </c>
      <c r="S311" s="201">
        <v>0</v>
      </c>
      <c r="T311" s="202">
        <f>S311*H311</f>
        <v>0</v>
      </c>
      <c r="AR311" s="24" t="s">
        <v>166</v>
      </c>
      <c r="AT311" s="24" t="s">
        <v>161</v>
      </c>
      <c r="AU311" s="24" t="s">
        <v>84</v>
      </c>
      <c r="AY311" s="24" t="s">
        <v>159</v>
      </c>
      <c r="BE311" s="203">
        <f>IF(N311="základní",J311,0)</f>
        <v>0</v>
      </c>
      <c r="BF311" s="203">
        <f>IF(N311="snížená",J311,0)</f>
        <v>0</v>
      </c>
      <c r="BG311" s="203">
        <f>IF(N311="zákl. přenesená",J311,0)</f>
        <v>0</v>
      </c>
      <c r="BH311" s="203">
        <f>IF(N311="sníž. přenesená",J311,0)</f>
        <v>0</v>
      </c>
      <c r="BI311" s="203">
        <f>IF(N311="nulová",J311,0)</f>
        <v>0</v>
      </c>
      <c r="BJ311" s="24" t="s">
        <v>82</v>
      </c>
      <c r="BK311" s="203">
        <f>ROUND(I311*H311,2)</f>
        <v>0</v>
      </c>
      <c r="BL311" s="24" t="s">
        <v>166</v>
      </c>
      <c r="BM311" s="24" t="s">
        <v>470</v>
      </c>
    </row>
    <row r="312" spans="2:65" s="11" customFormat="1" ht="12" x14ac:dyDescent="0.3">
      <c r="B312" s="204"/>
      <c r="C312" s="205"/>
      <c r="D312" s="206" t="s">
        <v>168</v>
      </c>
      <c r="E312" s="207" t="s">
        <v>30</v>
      </c>
      <c r="F312" s="208" t="s">
        <v>471</v>
      </c>
      <c r="G312" s="205"/>
      <c r="H312" s="207" t="s">
        <v>30</v>
      </c>
      <c r="I312" s="209"/>
      <c r="J312" s="205"/>
      <c r="K312" s="205"/>
      <c r="L312" s="210"/>
      <c r="M312" s="211"/>
      <c r="N312" s="212"/>
      <c r="O312" s="212"/>
      <c r="P312" s="212"/>
      <c r="Q312" s="212"/>
      <c r="R312" s="212"/>
      <c r="S312" s="212"/>
      <c r="T312" s="213"/>
      <c r="AT312" s="214" t="s">
        <v>168</v>
      </c>
      <c r="AU312" s="214" t="s">
        <v>84</v>
      </c>
      <c r="AV312" s="11" t="s">
        <v>82</v>
      </c>
      <c r="AW312" s="11" t="s">
        <v>37</v>
      </c>
      <c r="AX312" s="11" t="s">
        <v>74</v>
      </c>
      <c r="AY312" s="214" t="s">
        <v>159</v>
      </c>
    </row>
    <row r="313" spans="2:65" s="11" customFormat="1" ht="12" x14ac:dyDescent="0.3">
      <c r="B313" s="204"/>
      <c r="C313" s="205"/>
      <c r="D313" s="206" t="s">
        <v>168</v>
      </c>
      <c r="E313" s="207" t="s">
        <v>30</v>
      </c>
      <c r="F313" s="208" t="s">
        <v>472</v>
      </c>
      <c r="G313" s="205"/>
      <c r="H313" s="207" t="s">
        <v>30</v>
      </c>
      <c r="I313" s="209"/>
      <c r="J313" s="205"/>
      <c r="K313" s="205"/>
      <c r="L313" s="210"/>
      <c r="M313" s="211"/>
      <c r="N313" s="212"/>
      <c r="O313" s="212"/>
      <c r="P313" s="212"/>
      <c r="Q313" s="212"/>
      <c r="R313" s="212"/>
      <c r="S313" s="212"/>
      <c r="T313" s="213"/>
      <c r="AT313" s="214" t="s">
        <v>168</v>
      </c>
      <c r="AU313" s="214" t="s">
        <v>84</v>
      </c>
      <c r="AV313" s="11" t="s">
        <v>82</v>
      </c>
      <c r="AW313" s="11" t="s">
        <v>37</v>
      </c>
      <c r="AX313" s="11" t="s">
        <v>74</v>
      </c>
      <c r="AY313" s="214" t="s">
        <v>159</v>
      </c>
    </row>
    <row r="314" spans="2:65" s="11" customFormat="1" ht="12" x14ac:dyDescent="0.3">
      <c r="B314" s="204"/>
      <c r="C314" s="205"/>
      <c r="D314" s="206" t="s">
        <v>168</v>
      </c>
      <c r="E314" s="207" t="s">
        <v>30</v>
      </c>
      <c r="F314" s="208" t="s">
        <v>473</v>
      </c>
      <c r="G314" s="205"/>
      <c r="H314" s="207" t="s">
        <v>30</v>
      </c>
      <c r="I314" s="209"/>
      <c r="J314" s="205"/>
      <c r="K314" s="205"/>
      <c r="L314" s="210"/>
      <c r="M314" s="211"/>
      <c r="N314" s="212"/>
      <c r="O314" s="212"/>
      <c r="P314" s="212"/>
      <c r="Q314" s="212"/>
      <c r="R314" s="212"/>
      <c r="S314" s="212"/>
      <c r="T314" s="213"/>
      <c r="AT314" s="214" t="s">
        <v>168</v>
      </c>
      <c r="AU314" s="214" t="s">
        <v>84</v>
      </c>
      <c r="AV314" s="11" t="s">
        <v>82</v>
      </c>
      <c r="AW314" s="11" t="s">
        <v>37</v>
      </c>
      <c r="AX314" s="11" t="s">
        <v>74</v>
      </c>
      <c r="AY314" s="214" t="s">
        <v>159</v>
      </c>
    </row>
    <row r="315" spans="2:65" s="12" customFormat="1" ht="12" x14ac:dyDescent="0.3">
      <c r="B315" s="215"/>
      <c r="C315" s="216"/>
      <c r="D315" s="206" t="s">
        <v>168</v>
      </c>
      <c r="E315" s="217" t="s">
        <v>30</v>
      </c>
      <c r="F315" s="218" t="s">
        <v>474</v>
      </c>
      <c r="G315" s="216"/>
      <c r="H315" s="219">
        <v>40</v>
      </c>
      <c r="I315" s="220"/>
      <c r="J315" s="216"/>
      <c r="K315" s="216"/>
      <c r="L315" s="221"/>
      <c r="M315" s="222"/>
      <c r="N315" s="223"/>
      <c r="O315" s="223"/>
      <c r="P315" s="223"/>
      <c r="Q315" s="223"/>
      <c r="R315" s="223"/>
      <c r="S315" s="223"/>
      <c r="T315" s="224"/>
      <c r="AT315" s="225" t="s">
        <v>168</v>
      </c>
      <c r="AU315" s="225" t="s">
        <v>84</v>
      </c>
      <c r="AV315" s="12" t="s">
        <v>84</v>
      </c>
      <c r="AW315" s="12" t="s">
        <v>37</v>
      </c>
      <c r="AX315" s="12" t="s">
        <v>82</v>
      </c>
      <c r="AY315" s="225" t="s">
        <v>159</v>
      </c>
    </row>
    <row r="316" spans="2:65" s="1" customFormat="1" ht="25.5" customHeight="1" x14ac:dyDescent="0.3">
      <c r="B316" s="41"/>
      <c r="C316" s="192" t="s">
        <v>475</v>
      </c>
      <c r="D316" s="192" t="s">
        <v>161</v>
      </c>
      <c r="E316" s="193" t="s">
        <v>476</v>
      </c>
      <c r="F316" s="194" t="s">
        <v>477</v>
      </c>
      <c r="G316" s="195" t="s">
        <v>214</v>
      </c>
      <c r="H316" s="196">
        <v>36.5</v>
      </c>
      <c r="I316" s="197"/>
      <c r="J316" s="198">
        <f>ROUND(I316*H316,2)</f>
        <v>0</v>
      </c>
      <c r="K316" s="194" t="s">
        <v>165</v>
      </c>
      <c r="L316" s="61"/>
      <c r="M316" s="199" t="s">
        <v>30</v>
      </c>
      <c r="N316" s="200" t="s">
        <v>45</v>
      </c>
      <c r="O316" s="42"/>
      <c r="P316" s="201">
        <f>O316*H316</f>
        <v>0</v>
      </c>
      <c r="Q316" s="201">
        <v>6.4000000000000005E-4</v>
      </c>
      <c r="R316" s="201">
        <f>Q316*H316</f>
        <v>2.3360000000000002E-2</v>
      </c>
      <c r="S316" s="201">
        <v>0</v>
      </c>
      <c r="T316" s="202">
        <f>S316*H316</f>
        <v>0</v>
      </c>
      <c r="AR316" s="24" t="s">
        <v>166</v>
      </c>
      <c r="AT316" s="24" t="s">
        <v>161</v>
      </c>
      <c r="AU316" s="24" t="s">
        <v>84</v>
      </c>
      <c r="AY316" s="24" t="s">
        <v>159</v>
      </c>
      <c r="BE316" s="203">
        <f>IF(N316="základní",J316,0)</f>
        <v>0</v>
      </c>
      <c r="BF316" s="203">
        <f>IF(N316="snížená",J316,0)</f>
        <v>0</v>
      </c>
      <c r="BG316" s="203">
        <f>IF(N316="zákl. přenesená",J316,0)</f>
        <v>0</v>
      </c>
      <c r="BH316" s="203">
        <f>IF(N316="sníž. přenesená",J316,0)</f>
        <v>0</v>
      </c>
      <c r="BI316" s="203">
        <f>IF(N316="nulová",J316,0)</f>
        <v>0</v>
      </c>
      <c r="BJ316" s="24" t="s">
        <v>82</v>
      </c>
      <c r="BK316" s="203">
        <f>ROUND(I316*H316,2)</f>
        <v>0</v>
      </c>
      <c r="BL316" s="24" t="s">
        <v>166</v>
      </c>
      <c r="BM316" s="24" t="s">
        <v>478</v>
      </c>
    </row>
    <row r="317" spans="2:65" s="11" customFormat="1" ht="12" x14ac:dyDescent="0.3">
      <c r="B317" s="204"/>
      <c r="C317" s="205"/>
      <c r="D317" s="206" t="s">
        <v>168</v>
      </c>
      <c r="E317" s="207" t="s">
        <v>30</v>
      </c>
      <c r="F317" s="208" t="s">
        <v>479</v>
      </c>
      <c r="G317" s="205"/>
      <c r="H317" s="207" t="s">
        <v>30</v>
      </c>
      <c r="I317" s="209"/>
      <c r="J317" s="205"/>
      <c r="K317" s="205"/>
      <c r="L317" s="210"/>
      <c r="M317" s="211"/>
      <c r="N317" s="212"/>
      <c r="O317" s="212"/>
      <c r="P317" s="212"/>
      <c r="Q317" s="212"/>
      <c r="R317" s="212"/>
      <c r="S317" s="212"/>
      <c r="T317" s="213"/>
      <c r="AT317" s="214" t="s">
        <v>168</v>
      </c>
      <c r="AU317" s="214" t="s">
        <v>84</v>
      </c>
      <c r="AV317" s="11" t="s">
        <v>82</v>
      </c>
      <c r="AW317" s="11" t="s">
        <v>37</v>
      </c>
      <c r="AX317" s="11" t="s">
        <v>74</v>
      </c>
      <c r="AY317" s="214" t="s">
        <v>159</v>
      </c>
    </row>
    <row r="318" spans="2:65" s="11" customFormat="1" ht="12" x14ac:dyDescent="0.3">
      <c r="B318" s="204"/>
      <c r="C318" s="205"/>
      <c r="D318" s="206" t="s">
        <v>168</v>
      </c>
      <c r="E318" s="207" t="s">
        <v>30</v>
      </c>
      <c r="F318" s="208" t="s">
        <v>480</v>
      </c>
      <c r="G318" s="205"/>
      <c r="H318" s="207" t="s">
        <v>30</v>
      </c>
      <c r="I318" s="209"/>
      <c r="J318" s="205"/>
      <c r="K318" s="205"/>
      <c r="L318" s="210"/>
      <c r="M318" s="211"/>
      <c r="N318" s="212"/>
      <c r="O318" s="212"/>
      <c r="P318" s="212"/>
      <c r="Q318" s="212"/>
      <c r="R318" s="212"/>
      <c r="S318" s="212"/>
      <c r="T318" s="213"/>
      <c r="AT318" s="214" t="s">
        <v>168</v>
      </c>
      <c r="AU318" s="214" t="s">
        <v>84</v>
      </c>
      <c r="AV318" s="11" t="s">
        <v>82</v>
      </c>
      <c r="AW318" s="11" t="s">
        <v>37</v>
      </c>
      <c r="AX318" s="11" t="s">
        <v>74</v>
      </c>
      <c r="AY318" s="214" t="s">
        <v>159</v>
      </c>
    </row>
    <row r="319" spans="2:65" s="11" customFormat="1" ht="12" x14ac:dyDescent="0.3">
      <c r="B319" s="204"/>
      <c r="C319" s="205"/>
      <c r="D319" s="206" t="s">
        <v>168</v>
      </c>
      <c r="E319" s="207" t="s">
        <v>30</v>
      </c>
      <c r="F319" s="208" t="s">
        <v>481</v>
      </c>
      <c r="G319" s="205"/>
      <c r="H319" s="207" t="s">
        <v>30</v>
      </c>
      <c r="I319" s="209"/>
      <c r="J319" s="205"/>
      <c r="K319" s="205"/>
      <c r="L319" s="210"/>
      <c r="M319" s="211"/>
      <c r="N319" s="212"/>
      <c r="O319" s="212"/>
      <c r="P319" s="212"/>
      <c r="Q319" s="212"/>
      <c r="R319" s="212"/>
      <c r="S319" s="212"/>
      <c r="T319" s="213"/>
      <c r="AT319" s="214" t="s">
        <v>168</v>
      </c>
      <c r="AU319" s="214" t="s">
        <v>84</v>
      </c>
      <c r="AV319" s="11" t="s">
        <v>82</v>
      </c>
      <c r="AW319" s="11" t="s">
        <v>37</v>
      </c>
      <c r="AX319" s="11" t="s">
        <v>74</v>
      </c>
      <c r="AY319" s="214" t="s">
        <v>159</v>
      </c>
    </row>
    <row r="320" spans="2:65" s="12" customFormat="1" ht="12" x14ac:dyDescent="0.3">
      <c r="B320" s="215"/>
      <c r="C320" s="216"/>
      <c r="D320" s="206" t="s">
        <v>168</v>
      </c>
      <c r="E320" s="217" t="s">
        <v>30</v>
      </c>
      <c r="F320" s="218" t="s">
        <v>482</v>
      </c>
      <c r="G320" s="216"/>
      <c r="H320" s="219">
        <v>6.88</v>
      </c>
      <c r="I320" s="220"/>
      <c r="J320" s="216"/>
      <c r="K320" s="216"/>
      <c r="L320" s="221"/>
      <c r="M320" s="222"/>
      <c r="N320" s="223"/>
      <c r="O320" s="223"/>
      <c r="P320" s="223"/>
      <c r="Q320" s="223"/>
      <c r="R320" s="223"/>
      <c r="S320" s="223"/>
      <c r="T320" s="224"/>
      <c r="AT320" s="225" t="s">
        <v>168</v>
      </c>
      <c r="AU320" s="225" t="s">
        <v>84</v>
      </c>
      <c r="AV320" s="12" t="s">
        <v>84</v>
      </c>
      <c r="AW320" s="12" t="s">
        <v>37</v>
      </c>
      <c r="AX320" s="12" t="s">
        <v>74</v>
      </c>
      <c r="AY320" s="225" t="s">
        <v>159</v>
      </c>
    </row>
    <row r="321" spans="2:51" s="12" customFormat="1" ht="12" x14ac:dyDescent="0.3">
      <c r="B321" s="215"/>
      <c r="C321" s="216"/>
      <c r="D321" s="206" t="s">
        <v>168</v>
      </c>
      <c r="E321" s="217" t="s">
        <v>30</v>
      </c>
      <c r="F321" s="218" t="s">
        <v>483</v>
      </c>
      <c r="G321" s="216"/>
      <c r="H321" s="219">
        <v>4.58</v>
      </c>
      <c r="I321" s="220"/>
      <c r="J321" s="216"/>
      <c r="K321" s="216"/>
      <c r="L321" s="221"/>
      <c r="M321" s="222"/>
      <c r="N321" s="223"/>
      <c r="O321" s="223"/>
      <c r="P321" s="223"/>
      <c r="Q321" s="223"/>
      <c r="R321" s="223"/>
      <c r="S321" s="223"/>
      <c r="T321" s="224"/>
      <c r="AT321" s="225" t="s">
        <v>168</v>
      </c>
      <c r="AU321" s="225" t="s">
        <v>84</v>
      </c>
      <c r="AV321" s="12" t="s">
        <v>84</v>
      </c>
      <c r="AW321" s="12" t="s">
        <v>37</v>
      </c>
      <c r="AX321" s="12" t="s">
        <v>74</v>
      </c>
      <c r="AY321" s="225" t="s">
        <v>159</v>
      </c>
    </row>
    <row r="322" spans="2:51" s="12" customFormat="1" ht="12" x14ac:dyDescent="0.3">
      <c r="B322" s="215"/>
      <c r="C322" s="216"/>
      <c r="D322" s="206" t="s">
        <v>168</v>
      </c>
      <c r="E322" s="217" t="s">
        <v>30</v>
      </c>
      <c r="F322" s="218" t="s">
        <v>484</v>
      </c>
      <c r="G322" s="216"/>
      <c r="H322" s="219">
        <v>0.64</v>
      </c>
      <c r="I322" s="220"/>
      <c r="J322" s="216"/>
      <c r="K322" s="216"/>
      <c r="L322" s="221"/>
      <c r="M322" s="222"/>
      <c r="N322" s="223"/>
      <c r="O322" s="223"/>
      <c r="P322" s="223"/>
      <c r="Q322" s="223"/>
      <c r="R322" s="223"/>
      <c r="S322" s="223"/>
      <c r="T322" s="224"/>
      <c r="AT322" s="225" t="s">
        <v>168</v>
      </c>
      <c r="AU322" s="225" t="s">
        <v>84</v>
      </c>
      <c r="AV322" s="12" t="s">
        <v>84</v>
      </c>
      <c r="AW322" s="12" t="s">
        <v>37</v>
      </c>
      <c r="AX322" s="12" t="s">
        <v>74</v>
      </c>
      <c r="AY322" s="225" t="s">
        <v>159</v>
      </c>
    </row>
    <row r="323" spans="2:51" s="11" customFormat="1" ht="12" x14ac:dyDescent="0.3">
      <c r="B323" s="204"/>
      <c r="C323" s="205"/>
      <c r="D323" s="206" t="s">
        <v>168</v>
      </c>
      <c r="E323" s="207" t="s">
        <v>30</v>
      </c>
      <c r="F323" s="208" t="s">
        <v>485</v>
      </c>
      <c r="G323" s="205"/>
      <c r="H323" s="207" t="s">
        <v>30</v>
      </c>
      <c r="I323" s="209"/>
      <c r="J323" s="205"/>
      <c r="K323" s="205"/>
      <c r="L323" s="210"/>
      <c r="M323" s="211"/>
      <c r="N323" s="212"/>
      <c r="O323" s="212"/>
      <c r="P323" s="212"/>
      <c r="Q323" s="212"/>
      <c r="R323" s="212"/>
      <c r="S323" s="212"/>
      <c r="T323" s="213"/>
      <c r="AT323" s="214" t="s">
        <v>168</v>
      </c>
      <c r="AU323" s="214" t="s">
        <v>84</v>
      </c>
      <c r="AV323" s="11" t="s">
        <v>82</v>
      </c>
      <c r="AW323" s="11" t="s">
        <v>37</v>
      </c>
      <c r="AX323" s="11" t="s">
        <v>74</v>
      </c>
      <c r="AY323" s="214" t="s">
        <v>159</v>
      </c>
    </row>
    <row r="324" spans="2:51" s="12" customFormat="1" ht="12" x14ac:dyDescent="0.3">
      <c r="B324" s="215"/>
      <c r="C324" s="216"/>
      <c r="D324" s="206" t="s">
        <v>168</v>
      </c>
      <c r="E324" s="217" t="s">
        <v>30</v>
      </c>
      <c r="F324" s="218" t="s">
        <v>486</v>
      </c>
      <c r="G324" s="216"/>
      <c r="H324" s="219">
        <v>2.2200000000000002</v>
      </c>
      <c r="I324" s="220"/>
      <c r="J324" s="216"/>
      <c r="K324" s="216"/>
      <c r="L324" s="221"/>
      <c r="M324" s="222"/>
      <c r="N324" s="223"/>
      <c r="O324" s="223"/>
      <c r="P324" s="223"/>
      <c r="Q324" s="223"/>
      <c r="R324" s="223"/>
      <c r="S324" s="223"/>
      <c r="T324" s="224"/>
      <c r="AT324" s="225" t="s">
        <v>168</v>
      </c>
      <c r="AU324" s="225" t="s">
        <v>84</v>
      </c>
      <c r="AV324" s="12" t="s">
        <v>84</v>
      </c>
      <c r="AW324" s="12" t="s">
        <v>37</v>
      </c>
      <c r="AX324" s="12" t="s">
        <v>74</v>
      </c>
      <c r="AY324" s="225" t="s">
        <v>159</v>
      </c>
    </row>
    <row r="325" spans="2:51" s="12" customFormat="1" ht="12" x14ac:dyDescent="0.3">
      <c r="B325" s="215"/>
      <c r="C325" s="216"/>
      <c r="D325" s="206" t="s">
        <v>168</v>
      </c>
      <c r="E325" s="217" t="s">
        <v>30</v>
      </c>
      <c r="F325" s="218" t="s">
        <v>487</v>
      </c>
      <c r="G325" s="216"/>
      <c r="H325" s="219">
        <v>3.81</v>
      </c>
      <c r="I325" s="220"/>
      <c r="J325" s="216"/>
      <c r="K325" s="216"/>
      <c r="L325" s="221"/>
      <c r="M325" s="222"/>
      <c r="N325" s="223"/>
      <c r="O325" s="223"/>
      <c r="P325" s="223"/>
      <c r="Q325" s="223"/>
      <c r="R325" s="223"/>
      <c r="S325" s="223"/>
      <c r="T325" s="224"/>
      <c r="AT325" s="225" t="s">
        <v>168</v>
      </c>
      <c r="AU325" s="225" t="s">
        <v>84</v>
      </c>
      <c r="AV325" s="12" t="s">
        <v>84</v>
      </c>
      <c r="AW325" s="12" t="s">
        <v>37</v>
      </c>
      <c r="AX325" s="12" t="s">
        <v>74</v>
      </c>
      <c r="AY325" s="225" t="s">
        <v>159</v>
      </c>
    </row>
    <row r="326" spans="2:51" s="12" customFormat="1" ht="12" x14ac:dyDescent="0.3">
      <c r="B326" s="215"/>
      <c r="C326" s="216"/>
      <c r="D326" s="206" t="s">
        <v>168</v>
      </c>
      <c r="E326" s="217" t="s">
        <v>30</v>
      </c>
      <c r="F326" s="218" t="s">
        <v>488</v>
      </c>
      <c r="G326" s="216"/>
      <c r="H326" s="219">
        <v>4.32</v>
      </c>
      <c r="I326" s="220"/>
      <c r="J326" s="216"/>
      <c r="K326" s="216"/>
      <c r="L326" s="221"/>
      <c r="M326" s="222"/>
      <c r="N326" s="223"/>
      <c r="O326" s="223"/>
      <c r="P326" s="223"/>
      <c r="Q326" s="223"/>
      <c r="R326" s="223"/>
      <c r="S326" s="223"/>
      <c r="T326" s="224"/>
      <c r="AT326" s="225" t="s">
        <v>168</v>
      </c>
      <c r="AU326" s="225" t="s">
        <v>84</v>
      </c>
      <c r="AV326" s="12" t="s">
        <v>84</v>
      </c>
      <c r="AW326" s="12" t="s">
        <v>37</v>
      </c>
      <c r="AX326" s="12" t="s">
        <v>74</v>
      </c>
      <c r="AY326" s="225" t="s">
        <v>159</v>
      </c>
    </row>
    <row r="327" spans="2:51" s="12" customFormat="1" ht="12" x14ac:dyDescent="0.3">
      <c r="B327" s="215"/>
      <c r="C327" s="216"/>
      <c r="D327" s="206" t="s">
        <v>168</v>
      </c>
      <c r="E327" s="217" t="s">
        <v>30</v>
      </c>
      <c r="F327" s="218" t="s">
        <v>489</v>
      </c>
      <c r="G327" s="216"/>
      <c r="H327" s="219">
        <v>0.55000000000000004</v>
      </c>
      <c r="I327" s="220"/>
      <c r="J327" s="216"/>
      <c r="K327" s="216"/>
      <c r="L327" s="221"/>
      <c r="M327" s="222"/>
      <c r="N327" s="223"/>
      <c r="O327" s="223"/>
      <c r="P327" s="223"/>
      <c r="Q327" s="223"/>
      <c r="R327" s="223"/>
      <c r="S327" s="223"/>
      <c r="T327" s="224"/>
      <c r="AT327" s="225" t="s">
        <v>168</v>
      </c>
      <c r="AU327" s="225" t="s">
        <v>84</v>
      </c>
      <c r="AV327" s="12" t="s">
        <v>84</v>
      </c>
      <c r="AW327" s="12" t="s">
        <v>37</v>
      </c>
      <c r="AX327" s="12" t="s">
        <v>74</v>
      </c>
      <c r="AY327" s="225" t="s">
        <v>159</v>
      </c>
    </row>
    <row r="328" spans="2:51" s="14" customFormat="1" ht="12" x14ac:dyDescent="0.3">
      <c r="B328" s="247"/>
      <c r="C328" s="248"/>
      <c r="D328" s="206" t="s">
        <v>168</v>
      </c>
      <c r="E328" s="249" t="s">
        <v>30</v>
      </c>
      <c r="F328" s="250" t="s">
        <v>490</v>
      </c>
      <c r="G328" s="248"/>
      <c r="H328" s="251">
        <v>23</v>
      </c>
      <c r="I328" s="252"/>
      <c r="J328" s="248"/>
      <c r="K328" s="248"/>
      <c r="L328" s="253"/>
      <c r="M328" s="254"/>
      <c r="N328" s="255"/>
      <c r="O328" s="255"/>
      <c r="P328" s="255"/>
      <c r="Q328" s="255"/>
      <c r="R328" s="255"/>
      <c r="S328" s="255"/>
      <c r="T328" s="256"/>
      <c r="AT328" s="257" t="s">
        <v>168</v>
      </c>
      <c r="AU328" s="257" t="s">
        <v>84</v>
      </c>
      <c r="AV328" s="14" t="s">
        <v>187</v>
      </c>
      <c r="AW328" s="14" t="s">
        <v>37</v>
      </c>
      <c r="AX328" s="14" t="s">
        <v>74</v>
      </c>
      <c r="AY328" s="257" t="s">
        <v>159</v>
      </c>
    </row>
    <row r="329" spans="2:51" s="11" customFormat="1" ht="12" x14ac:dyDescent="0.3">
      <c r="B329" s="204"/>
      <c r="C329" s="205"/>
      <c r="D329" s="206" t="s">
        <v>168</v>
      </c>
      <c r="E329" s="207" t="s">
        <v>30</v>
      </c>
      <c r="F329" s="208" t="s">
        <v>491</v>
      </c>
      <c r="G329" s="205"/>
      <c r="H329" s="207" t="s">
        <v>30</v>
      </c>
      <c r="I329" s="209"/>
      <c r="J329" s="205"/>
      <c r="K329" s="205"/>
      <c r="L329" s="210"/>
      <c r="M329" s="211"/>
      <c r="N329" s="212"/>
      <c r="O329" s="212"/>
      <c r="P329" s="212"/>
      <c r="Q329" s="212"/>
      <c r="R329" s="212"/>
      <c r="S329" s="212"/>
      <c r="T329" s="213"/>
      <c r="AT329" s="214" t="s">
        <v>168</v>
      </c>
      <c r="AU329" s="214" t="s">
        <v>84</v>
      </c>
      <c r="AV329" s="11" t="s">
        <v>82</v>
      </c>
      <c r="AW329" s="11" t="s">
        <v>37</v>
      </c>
      <c r="AX329" s="11" t="s">
        <v>74</v>
      </c>
      <c r="AY329" s="214" t="s">
        <v>159</v>
      </c>
    </row>
    <row r="330" spans="2:51" s="12" customFormat="1" ht="12" x14ac:dyDescent="0.3">
      <c r="B330" s="215"/>
      <c r="C330" s="216"/>
      <c r="D330" s="206" t="s">
        <v>168</v>
      </c>
      <c r="E330" s="217" t="s">
        <v>30</v>
      </c>
      <c r="F330" s="218" t="s">
        <v>492</v>
      </c>
      <c r="G330" s="216"/>
      <c r="H330" s="219">
        <v>2.82</v>
      </c>
      <c r="I330" s="220"/>
      <c r="J330" s="216"/>
      <c r="K330" s="216"/>
      <c r="L330" s="221"/>
      <c r="M330" s="222"/>
      <c r="N330" s="223"/>
      <c r="O330" s="223"/>
      <c r="P330" s="223"/>
      <c r="Q330" s="223"/>
      <c r="R330" s="223"/>
      <c r="S330" s="223"/>
      <c r="T330" s="224"/>
      <c r="AT330" s="225" t="s">
        <v>168</v>
      </c>
      <c r="AU330" s="225" t="s">
        <v>84</v>
      </c>
      <c r="AV330" s="12" t="s">
        <v>84</v>
      </c>
      <c r="AW330" s="12" t="s">
        <v>37</v>
      </c>
      <c r="AX330" s="12" t="s">
        <v>74</v>
      </c>
      <c r="AY330" s="225" t="s">
        <v>159</v>
      </c>
    </row>
    <row r="331" spans="2:51" s="12" customFormat="1" ht="12" x14ac:dyDescent="0.3">
      <c r="B331" s="215"/>
      <c r="C331" s="216"/>
      <c r="D331" s="206" t="s">
        <v>168</v>
      </c>
      <c r="E331" s="217" t="s">
        <v>30</v>
      </c>
      <c r="F331" s="218" t="s">
        <v>493</v>
      </c>
      <c r="G331" s="216"/>
      <c r="H331" s="219">
        <v>3.06</v>
      </c>
      <c r="I331" s="220"/>
      <c r="J331" s="216"/>
      <c r="K331" s="216"/>
      <c r="L331" s="221"/>
      <c r="M331" s="222"/>
      <c r="N331" s="223"/>
      <c r="O331" s="223"/>
      <c r="P331" s="223"/>
      <c r="Q331" s="223"/>
      <c r="R331" s="223"/>
      <c r="S331" s="223"/>
      <c r="T331" s="224"/>
      <c r="AT331" s="225" t="s">
        <v>168</v>
      </c>
      <c r="AU331" s="225" t="s">
        <v>84</v>
      </c>
      <c r="AV331" s="12" t="s">
        <v>84</v>
      </c>
      <c r="AW331" s="12" t="s">
        <v>37</v>
      </c>
      <c r="AX331" s="12" t="s">
        <v>74</v>
      </c>
      <c r="AY331" s="225" t="s">
        <v>159</v>
      </c>
    </row>
    <row r="332" spans="2:51" s="12" customFormat="1" ht="12" x14ac:dyDescent="0.3">
      <c r="B332" s="215"/>
      <c r="C332" s="216"/>
      <c r="D332" s="206" t="s">
        <v>168</v>
      </c>
      <c r="E332" s="217" t="s">
        <v>30</v>
      </c>
      <c r="F332" s="218" t="s">
        <v>494</v>
      </c>
      <c r="G332" s="216"/>
      <c r="H332" s="219">
        <v>2.25</v>
      </c>
      <c r="I332" s="220"/>
      <c r="J332" s="216"/>
      <c r="K332" s="216"/>
      <c r="L332" s="221"/>
      <c r="M332" s="222"/>
      <c r="N332" s="223"/>
      <c r="O332" s="223"/>
      <c r="P332" s="223"/>
      <c r="Q332" s="223"/>
      <c r="R332" s="223"/>
      <c r="S332" s="223"/>
      <c r="T332" s="224"/>
      <c r="AT332" s="225" t="s">
        <v>168</v>
      </c>
      <c r="AU332" s="225" t="s">
        <v>84</v>
      </c>
      <c r="AV332" s="12" t="s">
        <v>84</v>
      </c>
      <c r="AW332" s="12" t="s">
        <v>37</v>
      </c>
      <c r="AX332" s="12" t="s">
        <v>74</v>
      </c>
      <c r="AY332" s="225" t="s">
        <v>159</v>
      </c>
    </row>
    <row r="333" spans="2:51" s="12" customFormat="1" ht="12" x14ac:dyDescent="0.3">
      <c r="B333" s="215"/>
      <c r="C333" s="216"/>
      <c r="D333" s="206" t="s">
        <v>168</v>
      </c>
      <c r="E333" s="217" t="s">
        <v>30</v>
      </c>
      <c r="F333" s="218" t="s">
        <v>495</v>
      </c>
      <c r="G333" s="216"/>
      <c r="H333" s="219">
        <v>2.25</v>
      </c>
      <c r="I333" s="220"/>
      <c r="J333" s="216"/>
      <c r="K333" s="216"/>
      <c r="L333" s="221"/>
      <c r="M333" s="222"/>
      <c r="N333" s="223"/>
      <c r="O333" s="223"/>
      <c r="P333" s="223"/>
      <c r="Q333" s="223"/>
      <c r="R333" s="223"/>
      <c r="S333" s="223"/>
      <c r="T333" s="224"/>
      <c r="AT333" s="225" t="s">
        <v>168</v>
      </c>
      <c r="AU333" s="225" t="s">
        <v>84</v>
      </c>
      <c r="AV333" s="12" t="s">
        <v>84</v>
      </c>
      <c r="AW333" s="12" t="s">
        <v>37</v>
      </c>
      <c r="AX333" s="12" t="s">
        <v>74</v>
      </c>
      <c r="AY333" s="225" t="s">
        <v>159</v>
      </c>
    </row>
    <row r="334" spans="2:51" s="12" customFormat="1" ht="12" x14ac:dyDescent="0.3">
      <c r="B334" s="215"/>
      <c r="C334" s="216"/>
      <c r="D334" s="206" t="s">
        <v>168</v>
      </c>
      <c r="E334" s="217" t="s">
        <v>30</v>
      </c>
      <c r="F334" s="218" t="s">
        <v>496</v>
      </c>
      <c r="G334" s="216"/>
      <c r="H334" s="219">
        <v>3.12</v>
      </c>
      <c r="I334" s="220"/>
      <c r="J334" s="216"/>
      <c r="K334" s="216"/>
      <c r="L334" s="221"/>
      <c r="M334" s="222"/>
      <c r="N334" s="223"/>
      <c r="O334" s="223"/>
      <c r="P334" s="223"/>
      <c r="Q334" s="223"/>
      <c r="R334" s="223"/>
      <c r="S334" s="223"/>
      <c r="T334" s="224"/>
      <c r="AT334" s="225" t="s">
        <v>168</v>
      </c>
      <c r="AU334" s="225" t="s">
        <v>84</v>
      </c>
      <c r="AV334" s="12" t="s">
        <v>84</v>
      </c>
      <c r="AW334" s="12" t="s">
        <v>37</v>
      </c>
      <c r="AX334" s="12" t="s">
        <v>74</v>
      </c>
      <c r="AY334" s="225" t="s">
        <v>159</v>
      </c>
    </row>
    <row r="335" spans="2:51" s="14" customFormat="1" ht="12" x14ac:dyDescent="0.3">
      <c r="B335" s="247"/>
      <c r="C335" s="248"/>
      <c r="D335" s="206" t="s">
        <v>168</v>
      </c>
      <c r="E335" s="249" t="s">
        <v>30</v>
      </c>
      <c r="F335" s="250" t="s">
        <v>497</v>
      </c>
      <c r="G335" s="248"/>
      <c r="H335" s="251">
        <v>13.5</v>
      </c>
      <c r="I335" s="252"/>
      <c r="J335" s="248"/>
      <c r="K335" s="248"/>
      <c r="L335" s="253"/>
      <c r="M335" s="254"/>
      <c r="N335" s="255"/>
      <c r="O335" s="255"/>
      <c r="P335" s="255"/>
      <c r="Q335" s="255"/>
      <c r="R335" s="255"/>
      <c r="S335" s="255"/>
      <c r="T335" s="256"/>
      <c r="AT335" s="257" t="s">
        <v>168</v>
      </c>
      <c r="AU335" s="257" t="s">
        <v>84</v>
      </c>
      <c r="AV335" s="14" t="s">
        <v>187</v>
      </c>
      <c r="AW335" s="14" t="s">
        <v>37</v>
      </c>
      <c r="AX335" s="14" t="s">
        <v>74</v>
      </c>
      <c r="AY335" s="257" t="s">
        <v>159</v>
      </c>
    </row>
    <row r="336" spans="2:51" s="13" customFormat="1" ht="12" x14ac:dyDescent="0.3">
      <c r="B336" s="226"/>
      <c r="C336" s="227"/>
      <c r="D336" s="206" t="s">
        <v>168</v>
      </c>
      <c r="E336" s="228" t="s">
        <v>30</v>
      </c>
      <c r="F336" s="229" t="s">
        <v>186</v>
      </c>
      <c r="G336" s="227"/>
      <c r="H336" s="230">
        <v>36.5</v>
      </c>
      <c r="I336" s="231"/>
      <c r="J336" s="227"/>
      <c r="K336" s="227"/>
      <c r="L336" s="232"/>
      <c r="M336" s="233"/>
      <c r="N336" s="234"/>
      <c r="O336" s="234"/>
      <c r="P336" s="234"/>
      <c r="Q336" s="234"/>
      <c r="R336" s="234"/>
      <c r="S336" s="234"/>
      <c r="T336" s="235"/>
      <c r="AT336" s="236" t="s">
        <v>168</v>
      </c>
      <c r="AU336" s="236" t="s">
        <v>84</v>
      </c>
      <c r="AV336" s="13" t="s">
        <v>166</v>
      </c>
      <c r="AW336" s="13" t="s">
        <v>37</v>
      </c>
      <c r="AX336" s="13" t="s">
        <v>82</v>
      </c>
      <c r="AY336" s="236" t="s">
        <v>159</v>
      </c>
    </row>
    <row r="337" spans="2:65" s="1" customFormat="1" ht="25.5" customHeight="1" x14ac:dyDescent="0.3">
      <c r="B337" s="41"/>
      <c r="C337" s="192" t="s">
        <v>498</v>
      </c>
      <c r="D337" s="192" t="s">
        <v>161</v>
      </c>
      <c r="E337" s="193" t="s">
        <v>499</v>
      </c>
      <c r="F337" s="194" t="s">
        <v>500</v>
      </c>
      <c r="G337" s="195" t="s">
        <v>214</v>
      </c>
      <c r="H337" s="196">
        <v>11.4</v>
      </c>
      <c r="I337" s="197"/>
      <c r="J337" s="198">
        <f>ROUND(I337*H337,2)</f>
        <v>0</v>
      </c>
      <c r="K337" s="194" t="s">
        <v>165</v>
      </c>
      <c r="L337" s="61"/>
      <c r="M337" s="199" t="s">
        <v>30</v>
      </c>
      <c r="N337" s="200" t="s">
        <v>45</v>
      </c>
      <c r="O337" s="42"/>
      <c r="P337" s="201">
        <f>O337*H337</f>
        <v>0</v>
      </c>
      <c r="Q337" s="201">
        <v>8.4999999999999995E-4</v>
      </c>
      <c r="R337" s="201">
        <f>Q337*H337</f>
        <v>9.689999999999999E-3</v>
      </c>
      <c r="S337" s="201">
        <v>0</v>
      </c>
      <c r="T337" s="202">
        <f>S337*H337</f>
        <v>0</v>
      </c>
      <c r="AR337" s="24" t="s">
        <v>166</v>
      </c>
      <c r="AT337" s="24" t="s">
        <v>161</v>
      </c>
      <c r="AU337" s="24" t="s">
        <v>84</v>
      </c>
      <c r="AY337" s="24" t="s">
        <v>159</v>
      </c>
      <c r="BE337" s="203">
        <f>IF(N337="základní",J337,0)</f>
        <v>0</v>
      </c>
      <c r="BF337" s="203">
        <f>IF(N337="snížená",J337,0)</f>
        <v>0</v>
      </c>
      <c r="BG337" s="203">
        <f>IF(N337="zákl. přenesená",J337,0)</f>
        <v>0</v>
      </c>
      <c r="BH337" s="203">
        <f>IF(N337="sníž. přenesená",J337,0)</f>
        <v>0</v>
      </c>
      <c r="BI337" s="203">
        <f>IF(N337="nulová",J337,0)</f>
        <v>0</v>
      </c>
      <c r="BJ337" s="24" t="s">
        <v>82</v>
      </c>
      <c r="BK337" s="203">
        <f>ROUND(I337*H337,2)</f>
        <v>0</v>
      </c>
      <c r="BL337" s="24" t="s">
        <v>166</v>
      </c>
      <c r="BM337" s="24" t="s">
        <v>501</v>
      </c>
    </row>
    <row r="338" spans="2:65" s="11" customFormat="1" ht="12" x14ac:dyDescent="0.3">
      <c r="B338" s="204"/>
      <c r="C338" s="205"/>
      <c r="D338" s="206" t="s">
        <v>168</v>
      </c>
      <c r="E338" s="207" t="s">
        <v>30</v>
      </c>
      <c r="F338" s="208" t="s">
        <v>325</v>
      </c>
      <c r="G338" s="205"/>
      <c r="H338" s="207" t="s">
        <v>30</v>
      </c>
      <c r="I338" s="209"/>
      <c r="J338" s="205"/>
      <c r="K338" s="205"/>
      <c r="L338" s="210"/>
      <c r="M338" s="211"/>
      <c r="N338" s="212"/>
      <c r="O338" s="212"/>
      <c r="P338" s="212"/>
      <c r="Q338" s="212"/>
      <c r="R338" s="212"/>
      <c r="S338" s="212"/>
      <c r="T338" s="213"/>
      <c r="AT338" s="214" t="s">
        <v>168</v>
      </c>
      <c r="AU338" s="214" t="s">
        <v>84</v>
      </c>
      <c r="AV338" s="11" t="s">
        <v>82</v>
      </c>
      <c r="AW338" s="11" t="s">
        <v>37</v>
      </c>
      <c r="AX338" s="11" t="s">
        <v>74</v>
      </c>
      <c r="AY338" s="214" t="s">
        <v>159</v>
      </c>
    </row>
    <row r="339" spans="2:65" s="11" customFormat="1" ht="12" x14ac:dyDescent="0.3">
      <c r="B339" s="204"/>
      <c r="C339" s="205"/>
      <c r="D339" s="206" t="s">
        <v>168</v>
      </c>
      <c r="E339" s="207" t="s">
        <v>30</v>
      </c>
      <c r="F339" s="208" t="s">
        <v>502</v>
      </c>
      <c r="G339" s="205"/>
      <c r="H339" s="207" t="s">
        <v>30</v>
      </c>
      <c r="I339" s="209"/>
      <c r="J339" s="205"/>
      <c r="K339" s="205"/>
      <c r="L339" s="210"/>
      <c r="M339" s="211"/>
      <c r="N339" s="212"/>
      <c r="O339" s="212"/>
      <c r="P339" s="212"/>
      <c r="Q339" s="212"/>
      <c r="R339" s="212"/>
      <c r="S339" s="212"/>
      <c r="T339" s="213"/>
      <c r="AT339" s="214" t="s">
        <v>168</v>
      </c>
      <c r="AU339" s="214" t="s">
        <v>84</v>
      </c>
      <c r="AV339" s="11" t="s">
        <v>82</v>
      </c>
      <c r="AW339" s="11" t="s">
        <v>37</v>
      </c>
      <c r="AX339" s="11" t="s">
        <v>74</v>
      </c>
      <c r="AY339" s="214" t="s">
        <v>159</v>
      </c>
    </row>
    <row r="340" spans="2:65" s="12" customFormat="1" ht="12" x14ac:dyDescent="0.3">
      <c r="B340" s="215"/>
      <c r="C340" s="216"/>
      <c r="D340" s="206" t="s">
        <v>168</v>
      </c>
      <c r="E340" s="217" t="s">
        <v>30</v>
      </c>
      <c r="F340" s="218" t="s">
        <v>503</v>
      </c>
      <c r="G340" s="216"/>
      <c r="H340" s="219">
        <v>1.91</v>
      </c>
      <c r="I340" s="220"/>
      <c r="J340" s="216"/>
      <c r="K340" s="216"/>
      <c r="L340" s="221"/>
      <c r="M340" s="222"/>
      <c r="N340" s="223"/>
      <c r="O340" s="223"/>
      <c r="P340" s="223"/>
      <c r="Q340" s="223"/>
      <c r="R340" s="223"/>
      <c r="S340" s="223"/>
      <c r="T340" s="224"/>
      <c r="AT340" s="225" t="s">
        <v>168</v>
      </c>
      <c r="AU340" s="225" t="s">
        <v>84</v>
      </c>
      <c r="AV340" s="12" t="s">
        <v>84</v>
      </c>
      <c r="AW340" s="12" t="s">
        <v>37</v>
      </c>
      <c r="AX340" s="12" t="s">
        <v>74</v>
      </c>
      <c r="AY340" s="225" t="s">
        <v>159</v>
      </c>
    </row>
    <row r="341" spans="2:65" s="11" customFormat="1" ht="12" x14ac:dyDescent="0.3">
      <c r="B341" s="204"/>
      <c r="C341" s="205"/>
      <c r="D341" s="206" t="s">
        <v>168</v>
      </c>
      <c r="E341" s="207" t="s">
        <v>30</v>
      </c>
      <c r="F341" s="208" t="s">
        <v>504</v>
      </c>
      <c r="G341" s="205"/>
      <c r="H341" s="207" t="s">
        <v>30</v>
      </c>
      <c r="I341" s="209"/>
      <c r="J341" s="205"/>
      <c r="K341" s="205"/>
      <c r="L341" s="210"/>
      <c r="M341" s="211"/>
      <c r="N341" s="212"/>
      <c r="O341" s="212"/>
      <c r="P341" s="212"/>
      <c r="Q341" s="212"/>
      <c r="R341" s="212"/>
      <c r="S341" s="212"/>
      <c r="T341" s="213"/>
      <c r="AT341" s="214" t="s">
        <v>168</v>
      </c>
      <c r="AU341" s="214" t="s">
        <v>84</v>
      </c>
      <c r="AV341" s="11" t="s">
        <v>82</v>
      </c>
      <c r="AW341" s="11" t="s">
        <v>37</v>
      </c>
      <c r="AX341" s="11" t="s">
        <v>74</v>
      </c>
      <c r="AY341" s="214" t="s">
        <v>159</v>
      </c>
    </row>
    <row r="342" spans="2:65" s="12" customFormat="1" ht="12" x14ac:dyDescent="0.3">
      <c r="B342" s="215"/>
      <c r="C342" s="216"/>
      <c r="D342" s="206" t="s">
        <v>168</v>
      </c>
      <c r="E342" s="217" t="s">
        <v>30</v>
      </c>
      <c r="F342" s="218" t="s">
        <v>505</v>
      </c>
      <c r="G342" s="216"/>
      <c r="H342" s="219">
        <v>1.8049999999999999</v>
      </c>
      <c r="I342" s="220"/>
      <c r="J342" s="216"/>
      <c r="K342" s="216"/>
      <c r="L342" s="221"/>
      <c r="M342" s="222"/>
      <c r="N342" s="223"/>
      <c r="O342" s="223"/>
      <c r="P342" s="223"/>
      <c r="Q342" s="223"/>
      <c r="R342" s="223"/>
      <c r="S342" s="223"/>
      <c r="T342" s="224"/>
      <c r="AT342" s="225" t="s">
        <v>168</v>
      </c>
      <c r="AU342" s="225" t="s">
        <v>84</v>
      </c>
      <c r="AV342" s="12" t="s">
        <v>84</v>
      </c>
      <c r="AW342" s="12" t="s">
        <v>37</v>
      </c>
      <c r="AX342" s="12" t="s">
        <v>74</v>
      </c>
      <c r="AY342" s="225" t="s">
        <v>159</v>
      </c>
    </row>
    <row r="343" spans="2:65" s="12" customFormat="1" ht="12" x14ac:dyDescent="0.3">
      <c r="B343" s="215"/>
      <c r="C343" s="216"/>
      <c r="D343" s="206" t="s">
        <v>168</v>
      </c>
      <c r="E343" s="217" t="s">
        <v>30</v>
      </c>
      <c r="F343" s="218" t="s">
        <v>506</v>
      </c>
      <c r="G343" s="216"/>
      <c r="H343" s="219">
        <v>0.38500000000000001</v>
      </c>
      <c r="I343" s="220"/>
      <c r="J343" s="216"/>
      <c r="K343" s="216"/>
      <c r="L343" s="221"/>
      <c r="M343" s="222"/>
      <c r="N343" s="223"/>
      <c r="O343" s="223"/>
      <c r="P343" s="223"/>
      <c r="Q343" s="223"/>
      <c r="R343" s="223"/>
      <c r="S343" s="223"/>
      <c r="T343" s="224"/>
      <c r="AT343" s="225" t="s">
        <v>168</v>
      </c>
      <c r="AU343" s="225" t="s">
        <v>84</v>
      </c>
      <c r="AV343" s="12" t="s">
        <v>84</v>
      </c>
      <c r="AW343" s="12" t="s">
        <v>37</v>
      </c>
      <c r="AX343" s="12" t="s">
        <v>74</v>
      </c>
      <c r="AY343" s="225" t="s">
        <v>159</v>
      </c>
    </row>
    <row r="344" spans="2:65" s="14" customFormat="1" ht="12" x14ac:dyDescent="0.3">
      <c r="B344" s="247"/>
      <c r="C344" s="248"/>
      <c r="D344" s="206" t="s">
        <v>168</v>
      </c>
      <c r="E344" s="249" t="s">
        <v>30</v>
      </c>
      <c r="F344" s="250" t="s">
        <v>507</v>
      </c>
      <c r="G344" s="248"/>
      <c r="H344" s="251">
        <v>4.0999999999999996</v>
      </c>
      <c r="I344" s="252"/>
      <c r="J344" s="248"/>
      <c r="K344" s="248"/>
      <c r="L344" s="253"/>
      <c r="M344" s="254"/>
      <c r="N344" s="255"/>
      <c r="O344" s="255"/>
      <c r="P344" s="255"/>
      <c r="Q344" s="255"/>
      <c r="R344" s="255"/>
      <c r="S344" s="255"/>
      <c r="T344" s="256"/>
      <c r="AT344" s="257" t="s">
        <v>168</v>
      </c>
      <c r="AU344" s="257" t="s">
        <v>84</v>
      </c>
      <c r="AV344" s="14" t="s">
        <v>187</v>
      </c>
      <c r="AW344" s="14" t="s">
        <v>37</v>
      </c>
      <c r="AX344" s="14" t="s">
        <v>74</v>
      </c>
      <c r="AY344" s="257" t="s">
        <v>159</v>
      </c>
    </row>
    <row r="345" spans="2:65" s="11" customFormat="1" ht="12" x14ac:dyDescent="0.3">
      <c r="B345" s="204"/>
      <c r="C345" s="205"/>
      <c r="D345" s="206" t="s">
        <v>168</v>
      </c>
      <c r="E345" s="207" t="s">
        <v>30</v>
      </c>
      <c r="F345" s="208" t="s">
        <v>508</v>
      </c>
      <c r="G345" s="205"/>
      <c r="H345" s="207" t="s">
        <v>30</v>
      </c>
      <c r="I345" s="209"/>
      <c r="J345" s="205"/>
      <c r="K345" s="205"/>
      <c r="L345" s="210"/>
      <c r="M345" s="211"/>
      <c r="N345" s="212"/>
      <c r="O345" s="212"/>
      <c r="P345" s="212"/>
      <c r="Q345" s="212"/>
      <c r="R345" s="212"/>
      <c r="S345" s="212"/>
      <c r="T345" s="213"/>
      <c r="AT345" s="214" t="s">
        <v>168</v>
      </c>
      <c r="AU345" s="214" t="s">
        <v>84</v>
      </c>
      <c r="AV345" s="11" t="s">
        <v>82</v>
      </c>
      <c r="AW345" s="11" t="s">
        <v>37</v>
      </c>
      <c r="AX345" s="11" t="s">
        <v>74</v>
      </c>
      <c r="AY345" s="214" t="s">
        <v>159</v>
      </c>
    </row>
    <row r="346" spans="2:65" s="12" customFormat="1" ht="12" x14ac:dyDescent="0.3">
      <c r="B346" s="215"/>
      <c r="C346" s="216"/>
      <c r="D346" s="206" t="s">
        <v>168</v>
      </c>
      <c r="E346" s="217" t="s">
        <v>30</v>
      </c>
      <c r="F346" s="218" t="s">
        <v>509</v>
      </c>
      <c r="G346" s="216"/>
      <c r="H346" s="219">
        <v>2.1749999999999998</v>
      </c>
      <c r="I346" s="220"/>
      <c r="J346" s="216"/>
      <c r="K346" s="216"/>
      <c r="L346" s="221"/>
      <c r="M346" s="222"/>
      <c r="N346" s="223"/>
      <c r="O346" s="223"/>
      <c r="P346" s="223"/>
      <c r="Q346" s="223"/>
      <c r="R346" s="223"/>
      <c r="S346" s="223"/>
      <c r="T346" s="224"/>
      <c r="AT346" s="225" t="s">
        <v>168</v>
      </c>
      <c r="AU346" s="225" t="s">
        <v>84</v>
      </c>
      <c r="AV346" s="12" t="s">
        <v>84</v>
      </c>
      <c r="AW346" s="12" t="s">
        <v>37</v>
      </c>
      <c r="AX346" s="12" t="s">
        <v>74</v>
      </c>
      <c r="AY346" s="225" t="s">
        <v>159</v>
      </c>
    </row>
    <row r="347" spans="2:65" s="12" customFormat="1" ht="12" x14ac:dyDescent="0.3">
      <c r="B347" s="215"/>
      <c r="C347" s="216"/>
      <c r="D347" s="206" t="s">
        <v>168</v>
      </c>
      <c r="E347" s="217" t="s">
        <v>30</v>
      </c>
      <c r="F347" s="218" t="s">
        <v>510</v>
      </c>
      <c r="G347" s="216"/>
      <c r="H347" s="219">
        <v>4.38</v>
      </c>
      <c r="I347" s="220"/>
      <c r="J347" s="216"/>
      <c r="K347" s="216"/>
      <c r="L347" s="221"/>
      <c r="M347" s="222"/>
      <c r="N347" s="223"/>
      <c r="O347" s="223"/>
      <c r="P347" s="223"/>
      <c r="Q347" s="223"/>
      <c r="R347" s="223"/>
      <c r="S347" s="223"/>
      <c r="T347" s="224"/>
      <c r="AT347" s="225" t="s">
        <v>168</v>
      </c>
      <c r="AU347" s="225" t="s">
        <v>84</v>
      </c>
      <c r="AV347" s="12" t="s">
        <v>84</v>
      </c>
      <c r="AW347" s="12" t="s">
        <v>37</v>
      </c>
      <c r="AX347" s="12" t="s">
        <v>74</v>
      </c>
      <c r="AY347" s="225" t="s">
        <v>159</v>
      </c>
    </row>
    <row r="348" spans="2:65" s="12" customFormat="1" ht="12" x14ac:dyDescent="0.3">
      <c r="B348" s="215"/>
      <c r="C348" s="216"/>
      <c r="D348" s="206" t="s">
        <v>168</v>
      </c>
      <c r="E348" s="217" t="s">
        <v>30</v>
      </c>
      <c r="F348" s="218" t="s">
        <v>511</v>
      </c>
      <c r="G348" s="216"/>
      <c r="H348" s="219">
        <v>0.745</v>
      </c>
      <c r="I348" s="220"/>
      <c r="J348" s="216"/>
      <c r="K348" s="216"/>
      <c r="L348" s="221"/>
      <c r="M348" s="222"/>
      <c r="N348" s="223"/>
      <c r="O348" s="223"/>
      <c r="P348" s="223"/>
      <c r="Q348" s="223"/>
      <c r="R348" s="223"/>
      <c r="S348" s="223"/>
      <c r="T348" s="224"/>
      <c r="AT348" s="225" t="s">
        <v>168</v>
      </c>
      <c r="AU348" s="225" t="s">
        <v>84</v>
      </c>
      <c r="AV348" s="12" t="s">
        <v>84</v>
      </c>
      <c r="AW348" s="12" t="s">
        <v>37</v>
      </c>
      <c r="AX348" s="12" t="s">
        <v>74</v>
      </c>
      <c r="AY348" s="225" t="s">
        <v>159</v>
      </c>
    </row>
    <row r="349" spans="2:65" s="14" customFormat="1" ht="12" x14ac:dyDescent="0.3">
      <c r="B349" s="247"/>
      <c r="C349" s="248"/>
      <c r="D349" s="206" t="s">
        <v>168</v>
      </c>
      <c r="E349" s="249" t="s">
        <v>30</v>
      </c>
      <c r="F349" s="250" t="s">
        <v>507</v>
      </c>
      <c r="G349" s="248"/>
      <c r="H349" s="251">
        <v>7.3</v>
      </c>
      <c r="I349" s="252"/>
      <c r="J349" s="248"/>
      <c r="K349" s="248"/>
      <c r="L349" s="253"/>
      <c r="M349" s="254"/>
      <c r="N349" s="255"/>
      <c r="O349" s="255"/>
      <c r="P349" s="255"/>
      <c r="Q349" s="255"/>
      <c r="R349" s="255"/>
      <c r="S349" s="255"/>
      <c r="T349" s="256"/>
      <c r="AT349" s="257" t="s">
        <v>168</v>
      </c>
      <c r="AU349" s="257" t="s">
        <v>84</v>
      </c>
      <c r="AV349" s="14" t="s">
        <v>187</v>
      </c>
      <c r="AW349" s="14" t="s">
        <v>37</v>
      </c>
      <c r="AX349" s="14" t="s">
        <v>74</v>
      </c>
      <c r="AY349" s="257" t="s">
        <v>159</v>
      </c>
    </row>
    <row r="350" spans="2:65" s="13" customFormat="1" ht="12" x14ac:dyDescent="0.3">
      <c r="B350" s="226"/>
      <c r="C350" s="227"/>
      <c r="D350" s="206" t="s">
        <v>168</v>
      </c>
      <c r="E350" s="228" t="s">
        <v>30</v>
      </c>
      <c r="F350" s="229" t="s">
        <v>186</v>
      </c>
      <c r="G350" s="227"/>
      <c r="H350" s="230">
        <v>11.4</v>
      </c>
      <c r="I350" s="231"/>
      <c r="J350" s="227"/>
      <c r="K350" s="227"/>
      <c r="L350" s="232"/>
      <c r="M350" s="233"/>
      <c r="N350" s="234"/>
      <c r="O350" s="234"/>
      <c r="P350" s="234"/>
      <c r="Q350" s="234"/>
      <c r="R350" s="234"/>
      <c r="S350" s="234"/>
      <c r="T350" s="235"/>
      <c r="AT350" s="236" t="s">
        <v>168</v>
      </c>
      <c r="AU350" s="236" t="s">
        <v>84</v>
      </c>
      <c r="AV350" s="13" t="s">
        <v>166</v>
      </c>
      <c r="AW350" s="13" t="s">
        <v>37</v>
      </c>
      <c r="AX350" s="13" t="s">
        <v>82</v>
      </c>
      <c r="AY350" s="236" t="s">
        <v>159</v>
      </c>
    </row>
    <row r="351" spans="2:65" s="1" customFormat="1" ht="38.25" customHeight="1" x14ac:dyDescent="0.3">
      <c r="B351" s="41"/>
      <c r="C351" s="192" t="s">
        <v>512</v>
      </c>
      <c r="D351" s="192" t="s">
        <v>161</v>
      </c>
      <c r="E351" s="193" t="s">
        <v>513</v>
      </c>
      <c r="F351" s="194" t="s">
        <v>514</v>
      </c>
      <c r="G351" s="195" t="s">
        <v>214</v>
      </c>
      <c r="H351" s="196">
        <v>48</v>
      </c>
      <c r="I351" s="197"/>
      <c r="J351" s="198">
        <f>ROUND(I351*H351,2)</f>
        <v>0</v>
      </c>
      <c r="K351" s="194" t="s">
        <v>165</v>
      </c>
      <c r="L351" s="61"/>
      <c r="M351" s="199" t="s">
        <v>30</v>
      </c>
      <c r="N351" s="200" t="s">
        <v>45</v>
      </c>
      <c r="O351" s="42"/>
      <c r="P351" s="201">
        <f>O351*H351</f>
        <v>0</v>
      </c>
      <c r="Q351" s="201">
        <v>2.47E-2</v>
      </c>
      <c r="R351" s="201">
        <f>Q351*H351</f>
        <v>1.1856</v>
      </c>
      <c r="S351" s="201">
        <v>0</v>
      </c>
      <c r="T351" s="202">
        <f>S351*H351</f>
        <v>0</v>
      </c>
      <c r="AR351" s="24" t="s">
        <v>166</v>
      </c>
      <c r="AT351" s="24" t="s">
        <v>161</v>
      </c>
      <c r="AU351" s="24" t="s">
        <v>84</v>
      </c>
      <c r="AY351" s="24" t="s">
        <v>159</v>
      </c>
      <c r="BE351" s="203">
        <f>IF(N351="základní",J351,0)</f>
        <v>0</v>
      </c>
      <c r="BF351" s="203">
        <f>IF(N351="snížená",J351,0)</f>
        <v>0</v>
      </c>
      <c r="BG351" s="203">
        <f>IF(N351="zákl. přenesená",J351,0)</f>
        <v>0</v>
      </c>
      <c r="BH351" s="203">
        <f>IF(N351="sníž. přenesená",J351,0)</f>
        <v>0</v>
      </c>
      <c r="BI351" s="203">
        <f>IF(N351="nulová",J351,0)</f>
        <v>0</v>
      </c>
      <c r="BJ351" s="24" t="s">
        <v>82</v>
      </c>
      <c r="BK351" s="203">
        <f>ROUND(I351*H351,2)</f>
        <v>0</v>
      </c>
      <c r="BL351" s="24" t="s">
        <v>166</v>
      </c>
      <c r="BM351" s="24" t="s">
        <v>515</v>
      </c>
    </row>
    <row r="352" spans="2:65" s="11" customFormat="1" ht="12" x14ac:dyDescent="0.3">
      <c r="B352" s="204"/>
      <c r="C352" s="205"/>
      <c r="D352" s="206" t="s">
        <v>168</v>
      </c>
      <c r="E352" s="207" t="s">
        <v>30</v>
      </c>
      <c r="F352" s="208" t="s">
        <v>516</v>
      </c>
      <c r="G352" s="205"/>
      <c r="H352" s="207" t="s">
        <v>30</v>
      </c>
      <c r="I352" s="209"/>
      <c r="J352" s="205"/>
      <c r="K352" s="205"/>
      <c r="L352" s="210"/>
      <c r="M352" s="211"/>
      <c r="N352" s="212"/>
      <c r="O352" s="212"/>
      <c r="P352" s="212"/>
      <c r="Q352" s="212"/>
      <c r="R352" s="212"/>
      <c r="S352" s="212"/>
      <c r="T352" s="213"/>
      <c r="AT352" s="214" t="s">
        <v>168</v>
      </c>
      <c r="AU352" s="214" t="s">
        <v>84</v>
      </c>
      <c r="AV352" s="11" t="s">
        <v>82</v>
      </c>
      <c r="AW352" s="11" t="s">
        <v>37</v>
      </c>
      <c r="AX352" s="11" t="s">
        <v>74</v>
      </c>
      <c r="AY352" s="214" t="s">
        <v>159</v>
      </c>
    </row>
    <row r="353" spans="2:65" s="11" customFormat="1" ht="12" x14ac:dyDescent="0.3">
      <c r="B353" s="204"/>
      <c r="C353" s="205"/>
      <c r="D353" s="206" t="s">
        <v>168</v>
      </c>
      <c r="E353" s="207" t="s">
        <v>30</v>
      </c>
      <c r="F353" s="208" t="s">
        <v>517</v>
      </c>
      <c r="G353" s="205"/>
      <c r="H353" s="207" t="s">
        <v>30</v>
      </c>
      <c r="I353" s="209"/>
      <c r="J353" s="205"/>
      <c r="K353" s="205"/>
      <c r="L353" s="210"/>
      <c r="M353" s="211"/>
      <c r="N353" s="212"/>
      <c r="O353" s="212"/>
      <c r="P353" s="212"/>
      <c r="Q353" s="212"/>
      <c r="R353" s="212"/>
      <c r="S353" s="212"/>
      <c r="T353" s="213"/>
      <c r="AT353" s="214" t="s">
        <v>168</v>
      </c>
      <c r="AU353" s="214" t="s">
        <v>84</v>
      </c>
      <c r="AV353" s="11" t="s">
        <v>82</v>
      </c>
      <c r="AW353" s="11" t="s">
        <v>37</v>
      </c>
      <c r="AX353" s="11" t="s">
        <v>74</v>
      </c>
      <c r="AY353" s="214" t="s">
        <v>159</v>
      </c>
    </row>
    <row r="354" spans="2:65" s="12" customFormat="1" ht="12" x14ac:dyDescent="0.3">
      <c r="B354" s="215"/>
      <c r="C354" s="216"/>
      <c r="D354" s="206" t="s">
        <v>168</v>
      </c>
      <c r="E354" s="217" t="s">
        <v>30</v>
      </c>
      <c r="F354" s="218" t="s">
        <v>518</v>
      </c>
      <c r="G354" s="216"/>
      <c r="H354" s="219">
        <v>48</v>
      </c>
      <c r="I354" s="220"/>
      <c r="J354" s="216"/>
      <c r="K354" s="216"/>
      <c r="L354" s="221"/>
      <c r="M354" s="222"/>
      <c r="N354" s="223"/>
      <c r="O354" s="223"/>
      <c r="P354" s="223"/>
      <c r="Q354" s="223"/>
      <c r="R354" s="223"/>
      <c r="S354" s="223"/>
      <c r="T354" s="224"/>
      <c r="AT354" s="225" t="s">
        <v>168</v>
      </c>
      <c r="AU354" s="225" t="s">
        <v>84</v>
      </c>
      <c r="AV354" s="12" t="s">
        <v>84</v>
      </c>
      <c r="AW354" s="12" t="s">
        <v>37</v>
      </c>
      <c r="AX354" s="12" t="s">
        <v>82</v>
      </c>
      <c r="AY354" s="225" t="s">
        <v>159</v>
      </c>
    </row>
    <row r="355" spans="2:65" s="1" customFormat="1" ht="25.5" customHeight="1" x14ac:dyDescent="0.3">
      <c r="B355" s="41"/>
      <c r="C355" s="192" t="s">
        <v>519</v>
      </c>
      <c r="D355" s="192" t="s">
        <v>161</v>
      </c>
      <c r="E355" s="193" t="s">
        <v>520</v>
      </c>
      <c r="F355" s="194" t="s">
        <v>521</v>
      </c>
      <c r="G355" s="195" t="s">
        <v>214</v>
      </c>
      <c r="H355" s="196">
        <v>96</v>
      </c>
      <c r="I355" s="197"/>
      <c r="J355" s="198">
        <f>ROUND(I355*H355,2)</f>
        <v>0</v>
      </c>
      <c r="K355" s="194" t="s">
        <v>165</v>
      </c>
      <c r="L355" s="61"/>
      <c r="M355" s="199" t="s">
        <v>30</v>
      </c>
      <c r="N355" s="200" t="s">
        <v>45</v>
      </c>
      <c r="O355" s="42"/>
      <c r="P355" s="201">
        <f>O355*H355</f>
        <v>0</v>
      </c>
      <c r="Q355" s="201">
        <v>1.0500000000000001E-2</v>
      </c>
      <c r="R355" s="201">
        <f>Q355*H355</f>
        <v>1.008</v>
      </c>
      <c r="S355" s="201">
        <v>0</v>
      </c>
      <c r="T355" s="202">
        <f>S355*H355</f>
        <v>0</v>
      </c>
      <c r="AR355" s="24" t="s">
        <v>166</v>
      </c>
      <c r="AT355" s="24" t="s">
        <v>161</v>
      </c>
      <c r="AU355" s="24" t="s">
        <v>84</v>
      </c>
      <c r="AY355" s="24" t="s">
        <v>159</v>
      </c>
      <c r="BE355" s="203">
        <f>IF(N355="základní",J355,0)</f>
        <v>0</v>
      </c>
      <c r="BF355" s="203">
        <f>IF(N355="snížená",J355,0)</f>
        <v>0</v>
      </c>
      <c r="BG355" s="203">
        <f>IF(N355="zákl. přenesená",J355,0)</f>
        <v>0</v>
      </c>
      <c r="BH355" s="203">
        <f>IF(N355="sníž. přenesená",J355,0)</f>
        <v>0</v>
      </c>
      <c r="BI355" s="203">
        <f>IF(N355="nulová",J355,0)</f>
        <v>0</v>
      </c>
      <c r="BJ355" s="24" t="s">
        <v>82</v>
      </c>
      <c r="BK355" s="203">
        <f>ROUND(I355*H355,2)</f>
        <v>0</v>
      </c>
      <c r="BL355" s="24" t="s">
        <v>166</v>
      </c>
      <c r="BM355" s="24" t="s">
        <v>522</v>
      </c>
    </row>
    <row r="356" spans="2:65" s="11" customFormat="1" ht="12" x14ac:dyDescent="0.3">
      <c r="B356" s="204"/>
      <c r="C356" s="205"/>
      <c r="D356" s="206" t="s">
        <v>168</v>
      </c>
      <c r="E356" s="207" t="s">
        <v>30</v>
      </c>
      <c r="F356" s="208" t="s">
        <v>523</v>
      </c>
      <c r="G356" s="205"/>
      <c r="H356" s="207" t="s">
        <v>30</v>
      </c>
      <c r="I356" s="209"/>
      <c r="J356" s="205"/>
      <c r="K356" s="205"/>
      <c r="L356" s="210"/>
      <c r="M356" s="211"/>
      <c r="N356" s="212"/>
      <c r="O356" s="212"/>
      <c r="P356" s="212"/>
      <c r="Q356" s="212"/>
      <c r="R356" s="212"/>
      <c r="S356" s="212"/>
      <c r="T356" s="213"/>
      <c r="AT356" s="214" t="s">
        <v>168</v>
      </c>
      <c r="AU356" s="214" t="s">
        <v>84</v>
      </c>
      <c r="AV356" s="11" t="s">
        <v>82</v>
      </c>
      <c r="AW356" s="11" t="s">
        <v>37</v>
      </c>
      <c r="AX356" s="11" t="s">
        <v>74</v>
      </c>
      <c r="AY356" s="214" t="s">
        <v>159</v>
      </c>
    </row>
    <row r="357" spans="2:65" s="11" customFormat="1" ht="12" x14ac:dyDescent="0.3">
      <c r="B357" s="204"/>
      <c r="C357" s="205"/>
      <c r="D357" s="206" t="s">
        <v>168</v>
      </c>
      <c r="E357" s="207" t="s">
        <v>30</v>
      </c>
      <c r="F357" s="208" t="s">
        <v>524</v>
      </c>
      <c r="G357" s="205"/>
      <c r="H357" s="207" t="s">
        <v>30</v>
      </c>
      <c r="I357" s="209"/>
      <c r="J357" s="205"/>
      <c r="K357" s="205"/>
      <c r="L357" s="210"/>
      <c r="M357" s="211"/>
      <c r="N357" s="212"/>
      <c r="O357" s="212"/>
      <c r="P357" s="212"/>
      <c r="Q357" s="212"/>
      <c r="R357" s="212"/>
      <c r="S357" s="212"/>
      <c r="T357" s="213"/>
      <c r="AT357" s="214" t="s">
        <v>168</v>
      </c>
      <c r="AU357" s="214" t="s">
        <v>84</v>
      </c>
      <c r="AV357" s="11" t="s">
        <v>82</v>
      </c>
      <c r="AW357" s="11" t="s">
        <v>37</v>
      </c>
      <c r="AX357" s="11" t="s">
        <v>74</v>
      </c>
      <c r="AY357" s="214" t="s">
        <v>159</v>
      </c>
    </row>
    <row r="358" spans="2:65" s="12" customFormat="1" ht="12" x14ac:dyDescent="0.3">
      <c r="B358" s="215"/>
      <c r="C358" s="216"/>
      <c r="D358" s="206" t="s">
        <v>168</v>
      </c>
      <c r="E358" s="217" t="s">
        <v>30</v>
      </c>
      <c r="F358" s="218" t="s">
        <v>525</v>
      </c>
      <c r="G358" s="216"/>
      <c r="H358" s="219">
        <v>96</v>
      </c>
      <c r="I358" s="220"/>
      <c r="J358" s="216"/>
      <c r="K358" s="216"/>
      <c r="L358" s="221"/>
      <c r="M358" s="222"/>
      <c r="N358" s="223"/>
      <c r="O358" s="223"/>
      <c r="P358" s="223"/>
      <c r="Q358" s="223"/>
      <c r="R358" s="223"/>
      <c r="S358" s="223"/>
      <c r="T358" s="224"/>
      <c r="AT358" s="225" t="s">
        <v>168</v>
      </c>
      <c r="AU358" s="225" t="s">
        <v>84</v>
      </c>
      <c r="AV358" s="12" t="s">
        <v>84</v>
      </c>
      <c r="AW358" s="12" t="s">
        <v>37</v>
      </c>
      <c r="AX358" s="12" t="s">
        <v>82</v>
      </c>
      <c r="AY358" s="225" t="s">
        <v>159</v>
      </c>
    </row>
    <row r="359" spans="2:65" s="1" customFormat="1" ht="38.25" customHeight="1" x14ac:dyDescent="0.3">
      <c r="B359" s="41"/>
      <c r="C359" s="192" t="s">
        <v>526</v>
      </c>
      <c r="D359" s="192" t="s">
        <v>161</v>
      </c>
      <c r="E359" s="193" t="s">
        <v>527</v>
      </c>
      <c r="F359" s="194" t="s">
        <v>528</v>
      </c>
      <c r="G359" s="195" t="s">
        <v>214</v>
      </c>
      <c r="H359" s="196">
        <v>56</v>
      </c>
      <c r="I359" s="197"/>
      <c r="J359" s="198">
        <f>ROUND(I359*H359,2)</f>
        <v>0</v>
      </c>
      <c r="K359" s="194" t="s">
        <v>165</v>
      </c>
      <c r="L359" s="61"/>
      <c r="M359" s="199" t="s">
        <v>30</v>
      </c>
      <c r="N359" s="200" t="s">
        <v>45</v>
      </c>
      <c r="O359" s="42"/>
      <c r="P359" s="201">
        <f>O359*H359</f>
        <v>0</v>
      </c>
      <c r="Q359" s="201">
        <v>1.7330000000000002E-2</v>
      </c>
      <c r="R359" s="201">
        <f>Q359*H359</f>
        <v>0.97048000000000012</v>
      </c>
      <c r="S359" s="201">
        <v>0</v>
      </c>
      <c r="T359" s="202">
        <f>S359*H359</f>
        <v>0</v>
      </c>
      <c r="AR359" s="24" t="s">
        <v>166</v>
      </c>
      <c r="AT359" s="24" t="s">
        <v>161</v>
      </c>
      <c r="AU359" s="24" t="s">
        <v>84</v>
      </c>
      <c r="AY359" s="24" t="s">
        <v>159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24" t="s">
        <v>82</v>
      </c>
      <c r="BK359" s="203">
        <f>ROUND(I359*H359,2)</f>
        <v>0</v>
      </c>
      <c r="BL359" s="24" t="s">
        <v>166</v>
      </c>
      <c r="BM359" s="24" t="s">
        <v>529</v>
      </c>
    </row>
    <row r="360" spans="2:65" s="11" customFormat="1" ht="12" x14ac:dyDescent="0.3">
      <c r="B360" s="204"/>
      <c r="C360" s="205"/>
      <c r="D360" s="206" t="s">
        <v>168</v>
      </c>
      <c r="E360" s="207" t="s">
        <v>30</v>
      </c>
      <c r="F360" s="208" t="s">
        <v>530</v>
      </c>
      <c r="G360" s="205"/>
      <c r="H360" s="207" t="s">
        <v>30</v>
      </c>
      <c r="I360" s="209"/>
      <c r="J360" s="205"/>
      <c r="K360" s="205"/>
      <c r="L360" s="210"/>
      <c r="M360" s="211"/>
      <c r="N360" s="212"/>
      <c r="O360" s="212"/>
      <c r="P360" s="212"/>
      <c r="Q360" s="212"/>
      <c r="R360" s="212"/>
      <c r="S360" s="212"/>
      <c r="T360" s="213"/>
      <c r="AT360" s="214" t="s">
        <v>168</v>
      </c>
      <c r="AU360" s="214" t="s">
        <v>84</v>
      </c>
      <c r="AV360" s="11" t="s">
        <v>82</v>
      </c>
      <c r="AW360" s="11" t="s">
        <v>37</v>
      </c>
      <c r="AX360" s="11" t="s">
        <v>74</v>
      </c>
      <c r="AY360" s="214" t="s">
        <v>159</v>
      </c>
    </row>
    <row r="361" spans="2:65" s="11" customFormat="1" ht="12" x14ac:dyDescent="0.3">
      <c r="B361" s="204"/>
      <c r="C361" s="205"/>
      <c r="D361" s="206" t="s">
        <v>168</v>
      </c>
      <c r="E361" s="207" t="s">
        <v>30</v>
      </c>
      <c r="F361" s="208" t="s">
        <v>531</v>
      </c>
      <c r="G361" s="205"/>
      <c r="H361" s="207" t="s">
        <v>30</v>
      </c>
      <c r="I361" s="209"/>
      <c r="J361" s="205"/>
      <c r="K361" s="205"/>
      <c r="L361" s="210"/>
      <c r="M361" s="211"/>
      <c r="N361" s="212"/>
      <c r="O361" s="212"/>
      <c r="P361" s="212"/>
      <c r="Q361" s="212"/>
      <c r="R361" s="212"/>
      <c r="S361" s="212"/>
      <c r="T361" s="213"/>
      <c r="AT361" s="214" t="s">
        <v>168</v>
      </c>
      <c r="AU361" s="214" t="s">
        <v>84</v>
      </c>
      <c r="AV361" s="11" t="s">
        <v>82</v>
      </c>
      <c r="AW361" s="11" t="s">
        <v>37</v>
      </c>
      <c r="AX361" s="11" t="s">
        <v>74</v>
      </c>
      <c r="AY361" s="214" t="s">
        <v>159</v>
      </c>
    </row>
    <row r="362" spans="2:65" s="11" customFormat="1" ht="12" x14ac:dyDescent="0.3">
      <c r="B362" s="204"/>
      <c r="C362" s="205"/>
      <c r="D362" s="206" t="s">
        <v>168</v>
      </c>
      <c r="E362" s="207" t="s">
        <v>30</v>
      </c>
      <c r="F362" s="208" t="s">
        <v>532</v>
      </c>
      <c r="G362" s="205"/>
      <c r="H362" s="207" t="s">
        <v>30</v>
      </c>
      <c r="I362" s="209"/>
      <c r="J362" s="205"/>
      <c r="K362" s="205"/>
      <c r="L362" s="210"/>
      <c r="M362" s="211"/>
      <c r="N362" s="212"/>
      <c r="O362" s="212"/>
      <c r="P362" s="212"/>
      <c r="Q362" s="212"/>
      <c r="R362" s="212"/>
      <c r="S362" s="212"/>
      <c r="T362" s="213"/>
      <c r="AT362" s="214" t="s">
        <v>168</v>
      </c>
      <c r="AU362" s="214" t="s">
        <v>84</v>
      </c>
      <c r="AV362" s="11" t="s">
        <v>82</v>
      </c>
      <c r="AW362" s="11" t="s">
        <v>37</v>
      </c>
      <c r="AX362" s="11" t="s">
        <v>74</v>
      </c>
      <c r="AY362" s="214" t="s">
        <v>159</v>
      </c>
    </row>
    <row r="363" spans="2:65" s="12" customFormat="1" ht="12" x14ac:dyDescent="0.3">
      <c r="B363" s="215"/>
      <c r="C363" s="216"/>
      <c r="D363" s="206" t="s">
        <v>168</v>
      </c>
      <c r="E363" s="217" t="s">
        <v>30</v>
      </c>
      <c r="F363" s="218" t="s">
        <v>533</v>
      </c>
      <c r="G363" s="216"/>
      <c r="H363" s="219">
        <v>3.53</v>
      </c>
      <c r="I363" s="220"/>
      <c r="J363" s="216"/>
      <c r="K363" s="216"/>
      <c r="L363" s="221"/>
      <c r="M363" s="222"/>
      <c r="N363" s="223"/>
      <c r="O363" s="223"/>
      <c r="P363" s="223"/>
      <c r="Q363" s="223"/>
      <c r="R363" s="223"/>
      <c r="S363" s="223"/>
      <c r="T363" s="224"/>
      <c r="AT363" s="225" t="s">
        <v>168</v>
      </c>
      <c r="AU363" s="225" t="s">
        <v>84</v>
      </c>
      <c r="AV363" s="12" t="s">
        <v>84</v>
      </c>
      <c r="AW363" s="12" t="s">
        <v>37</v>
      </c>
      <c r="AX363" s="12" t="s">
        <v>74</v>
      </c>
      <c r="AY363" s="225" t="s">
        <v>159</v>
      </c>
    </row>
    <row r="364" spans="2:65" s="12" customFormat="1" ht="12" x14ac:dyDescent="0.3">
      <c r="B364" s="215"/>
      <c r="C364" s="216"/>
      <c r="D364" s="206" t="s">
        <v>168</v>
      </c>
      <c r="E364" s="217" t="s">
        <v>30</v>
      </c>
      <c r="F364" s="218" t="s">
        <v>534</v>
      </c>
      <c r="G364" s="216"/>
      <c r="H364" s="219">
        <v>1.61</v>
      </c>
      <c r="I364" s="220"/>
      <c r="J364" s="216"/>
      <c r="K364" s="216"/>
      <c r="L364" s="221"/>
      <c r="M364" s="222"/>
      <c r="N364" s="223"/>
      <c r="O364" s="223"/>
      <c r="P364" s="223"/>
      <c r="Q364" s="223"/>
      <c r="R364" s="223"/>
      <c r="S364" s="223"/>
      <c r="T364" s="224"/>
      <c r="AT364" s="225" t="s">
        <v>168</v>
      </c>
      <c r="AU364" s="225" t="s">
        <v>84</v>
      </c>
      <c r="AV364" s="12" t="s">
        <v>84</v>
      </c>
      <c r="AW364" s="12" t="s">
        <v>37</v>
      </c>
      <c r="AX364" s="12" t="s">
        <v>74</v>
      </c>
      <c r="AY364" s="225" t="s">
        <v>159</v>
      </c>
    </row>
    <row r="365" spans="2:65" s="12" customFormat="1" ht="12" x14ac:dyDescent="0.3">
      <c r="B365" s="215"/>
      <c r="C365" s="216"/>
      <c r="D365" s="206" t="s">
        <v>168</v>
      </c>
      <c r="E365" s="217" t="s">
        <v>30</v>
      </c>
      <c r="F365" s="218" t="s">
        <v>535</v>
      </c>
      <c r="G365" s="216"/>
      <c r="H365" s="219">
        <v>6.8550000000000004</v>
      </c>
      <c r="I365" s="220"/>
      <c r="J365" s="216"/>
      <c r="K365" s="216"/>
      <c r="L365" s="221"/>
      <c r="M365" s="222"/>
      <c r="N365" s="223"/>
      <c r="O365" s="223"/>
      <c r="P365" s="223"/>
      <c r="Q365" s="223"/>
      <c r="R365" s="223"/>
      <c r="S365" s="223"/>
      <c r="T365" s="224"/>
      <c r="AT365" s="225" t="s">
        <v>168</v>
      </c>
      <c r="AU365" s="225" t="s">
        <v>84</v>
      </c>
      <c r="AV365" s="12" t="s">
        <v>84</v>
      </c>
      <c r="AW365" s="12" t="s">
        <v>37</v>
      </c>
      <c r="AX365" s="12" t="s">
        <v>74</v>
      </c>
      <c r="AY365" s="225" t="s">
        <v>159</v>
      </c>
    </row>
    <row r="366" spans="2:65" s="12" customFormat="1" ht="12" x14ac:dyDescent="0.3">
      <c r="B366" s="215"/>
      <c r="C366" s="216"/>
      <c r="D366" s="206" t="s">
        <v>168</v>
      </c>
      <c r="E366" s="217" t="s">
        <v>30</v>
      </c>
      <c r="F366" s="218" t="s">
        <v>536</v>
      </c>
      <c r="G366" s="216"/>
      <c r="H366" s="219">
        <v>3.8250000000000002</v>
      </c>
      <c r="I366" s="220"/>
      <c r="J366" s="216"/>
      <c r="K366" s="216"/>
      <c r="L366" s="221"/>
      <c r="M366" s="222"/>
      <c r="N366" s="223"/>
      <c r="O366" s="223"/>
      <c r="P366" s="223"/>
      <c r="Q366" s="223"/>
      <c r="R366" s="223"/>
      <c r="S366" s="223"/>
      <c r="T366" s="224"/>
      <c r="AT366" s="225" t="s">
        <v>168</v>
      </c>
      <c r="AU366" s="225" t="s">
        <v>84</v>
      </c>
      <c r="AV366" s="12" t="s">
        <v>84</v>
      </c>
      <c r="AW366" s="12" t="s">
        <v>37</v>
      </c>
      <c r="AX366" s="12" t="s">
        <v>74</v>
      </c>
      <c r="AY366" s="225" t="s">
        <v>159</v>
      </c>
    </row>
    <row r="367" spans="2:65" s="11" customFormat="1" ht="12" x14ac:dyDescent="0.3">
      <c r="B367" s="204"/>
      <c r="C367" s="205"/>
      <c r="D367" s="206" t="s">
        <v>168</v>
      </c>
      <c r="E367" s="207" t="s">
        <v>30</v>
      </c>
      <c r="F367" s="208" t="s">
        <v>537</v>
      </c>
      <c r="G367" s="205"/>
      <c r="H367" s="207" t="s">
        <v>30</v>
      </c>
      <c r="I367" s="209"/>
      <c r="J367" s="205"/>
      <c r="K367" s="205"/>
      <c r="L367" s="210"/>
      <c r="M367" s="211"/>
      <c r="N367" s="212"/>
      <c r="O367" s="212"/>
      <c r="P367" s="212"/>
      <c r="Q367" s="212"/>
      <c r="R367" s="212"/>
      <c r="S367" s="212"/>
      <c r="T367" s="213"/>
      <c r="AT367" s="214" t="s">
        <v>168</v>
      </c>
      <c r="AU367" s="214" t="s">
        <v>84</v>
      </c>
      <c r="AV367" s="11" t="s">
        <v>82</v>
      </c>
      <c r="AW367" s="11" t="s">
        <v>37</v>
      </c>
      <c r="AX367" s="11" t="s">
        <v>74</v>
      </c>
      <c r="AY367" s="214" t="s">
        <v>159</v>
      </c>
    </row>
    <row r="368" spans="2:65" s="12" customFormat="1" ht="12" x14ac:dyDescent="0.3">
      <c r="B368" s="215"/>
      <c r="C368" s="216"/>
      <c r="D368" s="206" t="s">
        <v>168</v>
      </c>
      <c r="E368" s="217" t="s">
        <v>30</v>
      </c>
      <c r="F368" s="218" t="s">
        <v>538</v>
      </c>
      <c r="G368" s="216"/>
      <c r="H368" s="219">
        <v>7</v>
      </c>
      <c r="I368" s="220"/>
      <c r="J368" s="216"/>
      <c r="K368" s="216"/>
      <c r="L368" s="221"/>
      <c r="M368" s="222"/>
      <c r="N368" s="223"/>
      <c r="O368" s="223"/>
      <c r="P368" s="223"/>
      <c r="Q368" s="223"/>
      <c r="R368" s="223"/>
      <c r="S368" s="223"/>
      <c r="T368" s="224"/>
      <c r="AT368" s="225" t="s">
        <v>168</v>
      </c>
      <c r="AU368" s="225" t="s">
        <v>84</v>
      </c>
      <c r="AV368" s="12" t="s">
        <v>84</v>
      </c>
      <c r="AW368" s="12" t="s">
        <v>37</v>
      </c>
      <c r="AX368" s="12" t="s">
        <v>74</v>
      </c>
      <c r="AY368" s="225" t="s">
        <v>159</v>
      </c>
    </row>
    <row r="369" spans="2:65" s="11" customFormat="1" ht="12" x14ac:dyDescent="0.3">
      <c r="B369" s="204"/>
      <c r="C369" s="205"/>
      <c r="D369" s="206" t="s">
        <v>168</v>
      </c>
      <c r="E369" s="207" t="s">
        <v>30</v>
      </c>
      <c r="F369" s="208" t="s">
        <v>539</v>
      </c>
      <c r="G369" s="205"/>
      <c r="H369" s="207" t="s">
        <v>30</v>
      </c>
      <c r="I369" s="209"/>
      <c r="J369" s="205"/>
      <c r="K369" s="205"/>
      <c r="L369" s="210"/>
      <c r="M369" s="211"/>
      <c r="N369" s="212"/>
      <c r="O369" s="212"/>
      <c r="P369" s="212"/>
      <c r="Q369" s="212"/>
      <c r="R369" s="212"/>
      <c r="S369" s="212"/>
      <c r="T369" s="213"/>
      <c r="AT369" s="214" t="s">
        <v>168</v>
      </c>
      <c r="AU369" s="214" t="s">
        <v>84</v>
      </c>
      <c r="AV369" s="11" t="s">
        <v>82</v>
      </c>
      <c r="AW369" s="11" t="s">
        <v>37</v>
      </c>
      <c r="AX369" s="11" t="s">
        <v>74</v>
      </c>
      <c r="AY369" s="214" t="s">
        <v>159</v>
      </c>
    </row>
    <row r="370" spans="2:65" s="12" customFormat="1" ht="12" x14ac:dyDescent="0.3">
      <c r="B370" s="215"/>
      <c r="C370" s="216"/>
      <c r="D370" s="206" t="s">
        <v>168</v>
      </c>
      <c r="E370" s="217" t="s">
        <v>30</v>
      </c>
      <c r="F370" s="218" t="s">
        <v>540</v>
      </c>
      <c r="G370" s="216"/>
      <c r="H370" s="219">
        <v>20</v>
      </c>
      <c r="I370" s="220"/>
      <c r="J370" s="216"/>
      <c r="K370" s="216"/>
      <c r="L370" s="221"/>
      <c r="M370" s="222"/>
      <c r="N370" s="223"/>
      <c r="O370" s="223"/>
      <c r="P370" s="223"/>
      <c r="Q370" s="223"/>
      <c r="R370" s="223"/>
      <c r="S370" s="223"/>
      <c r="T370" s="224"/>
      <c r="AT370" s="225" t="s">
        <v>168</v>
      </c>
      <c r="AU370" s="225" t="s">
        <v>84</v>
      </c>
      <c r="AV370" s="12" t="s">
        <v>84</v>
      </c>
      <c r="AW370" s="12" t="s">
        <v>37</v>
      </c>
      <c r="AX370" s="12" t="s">
        <v>74</v>
      </c>
      <c r="AY370" s="225" t="s">
        <v>159</v>
      </c>
    </row>
    <row r="371" spans="2:65" s="11" customFormat="1" ht="12" x14ac:dyDescent="0.3">
      <c r="B371" s="204"/>
      <c r="C371" s="205"/>
      <c r="D371" s="206" t="s">
        <v>168</v>
      </c>
      <c r="E371" s="207" t="s">
        <v>30</v>
      </c>
      <c r="F371" s="208" t="s">
        <v>541</v>
      </c>
      <c r="G371" s="205"/>
      <c r="H371" s="207" t="s">
        <v>30</v>
      </c>
      <c r="I371" s="209"/>
      <c r="J371" s="205"/>
      <c r="K371" s="205"/>
      <c r="L371" s="210"/>
      <c r="M371" s="211"/>
      <c r="N371" s="212"/>
      <c r="O371" s="212"/>
      <c r="P371" s="212"/>
      <c r="Q371" s="212"/>
      <c r="R371" s="212"/>
      <c r="S371" s="212"/>
      <c r="T371" s="213"/>
      <c r="AT371" s="214" t="s">
        <v>168</v>
      </c>
      <c r="AU371" s="214" t="s">
        <v>84</v>
      </c>
      <c r="AV371" s="11" t="s">
        <v>82</v>
      </c>
      <c r="AW371" s="11" t="s">
        <v>37</v>
      </c>
      <c r="AX371" s="11" t="s">
        <v>74</v>
      </c>
      <c r="AY371" s="214" t="s">
        <v>159</v>
      </c>
    </row>
    <row r="372" spans="2:65" s="12" customFormat="1" ht="12" x14ac:dyDescent="0.3">
      <c r="B372" s="215"/>
      <c r="C372" s="216"/>
      <c r="D372" s="206" t="s">
        <v>168</v>
      </c>
      <c r="E372" s="217" t="s">
        <v>30</v>
      </c>
      <c r="F372" s="218" t="s">
        <v>542</v>
      </c>
      <c r="G372" s="216"/>
      <c r="H372" s="219">
        <v>8</v>
      </c>
      <c r="I372" s="220"/>
      <c r="J372" s="216"/>
      <c r="K372" s="216"/>
      <c r="L372" s="221"/>
      <c r="M372" s="222"/>
      <c r="N372" s="223"/>
      <c r="O372" s="223"/>
      <c r="P372" s="223"/>
      <c r="Q372" s="223"/>
      <c r="R372" s="223"/>
      <c r="S372" s="223"/>
      <c r="T372" s="224"/>
      <c r="AT372" s="225" t="s">
        <v>168</v>
      </c>
      <c r="AU372" s="225" t="s">
        <v>84</v>
      </c>
      <c r="AV372" s="12" t="s">
        <v>84</v>
      </c>
      <c r="AW372" s="12" t="s">
        <v>37</v>
      </c>
      <c r="AX372" s="12" t="s">
        <v>74</v>
      </c>
      <c r="AY372" s="225" t="s">
        <v>159</v>
      </c>
    </row>
    <row r="373" spans="2:65" s="12" customFormat="1" ht="12" x14ac:dyDescent="0.3">
      <c r="B373" s="215"/>
      <c r="C373" s="216"/>
      <c r="D373" s="206" t="s">
        <v>168</v>
      </c>
      <c r="E373" s="217" t="s">
        <v>30</v>
      </c>
      <c r="F373" s="218" t="s">
        <v>543</v>
      </c>
      <c r="G373" s="216"/>
      <c r="H373" s="219">
        <v>5.18</v>
      </c>
      <c r="I373" s="220"/>
      <c r="J373" s="216"/>
      <c r="K373" s="216"/>
      <c r="L373" s="221"/>
      <c r="M373" s="222"/>
      <c r="N373" s="223"/>
      <c r="O373" s="223"/>
      <c r="P373" s="223"/>
      <c r="Q373" s="223"/>
      <c r="R373" s="223"/>
      <c r="S373" s="223"/>
      <c r="T373" s="224"/>
      <c r="AT373" s="225" t="s">
        <v>168</v>
      </c>
      <c r="AU373" s="225" t="s">
        <v>84</v>
      </c>
      <c r="AV373" s="12" t="s">
        <v>84</v>
      </c>
      <c r="AW373" s="12" t="s">
        <v>37</v>
      </c>
      <c r="AX373" s="12" t="s">
        <v>74</v>
      </c>
      <c r="AY373" s="225" t="s">
        <v>159</v>
      </c>
    </row>
    <row r="374" spans="2:65" s="13" customFormat="1" ht="12" x14ac:dyDescent="0.3">
      <c r="B374" s="226"/>
      <c r="C374" s="227"/>
      <c r="D374" s="206" t="s">
        <v>168</v>
      </c>
      <c r="E374" s="228" t="s">
        <v>30</v>
      </c>
      <c r="F374" s="229" t="s">
        <v>186</v>
      </c>
      <c r="G374" s="227"/>
      <c r="H374" s="230">
        <v>56</v>
      </c>
      <c r="I374" s="231"/>
      <c r="J374" s="227"/>
      <c r="K374" s="227"/>
      <c r="L374" s="232"/>
      <c r="M374" s="233"/>
      <c r="N374" s="234"/>
      <c r="O374" s="234"/>
      <c r="P374" s="234"/>
      <c r="Q374" s="234"/>
      <c r="R374" s="234"/>
      <c r="S374" s="234"/>
      <c r="T374" s="235"/>
      <c r="AT374" s="236" t="s">
        <v>168</v>
      </c>
      <c r="AU374" s="236" t="s">
        <v>84</v>
      </c>
      <c r="AV374" s="13" t="s">
        <v>166</v>
      </c>
      <c r="AW374" s="13" t="s">
        <v>37</v>
      </c>
      <c r="AX374" s="13" t="s">
        <v>82</v>
      </c>
      <c r="AY374" s="236" t="s">
        <v>159</v>
      </c>
    </row>
    <row r="375" spans="2:65" s="1" customFormat="1" ht="38.25" customHeight="1" x14ac:dyDescent="0.3">
      <c r="B375" s="41"/>
      <c r="C375" s="192" t="s">
        <v>544</v>
      </c>
      <c r="D375" s="192" t="s">
        <v>161</v>
      </c>
      <c r="E375" s="193" t="s">
        <v>545</v>
      </c>
      <c r="F375" s="194" t="s">
        <v>546</v>
      </c>
      <c r="G375" s="195" t="s">
        <v>214</v>
      </c>
      <c r="H375" s="196">
        <v>112</v>
      </c>
      <c r="I375" s="197"/>
      <c r="J375" s="198">
        <f>ROUND(I375*H375,2)</f>
        <v>0</v>
      </c>
      <c r="K375" s="194" t="s">
        <v>165</v>
      </c>
      <c r="L375" s="61"/>
      <c r="M375" s="199" t="s">
        <v>30</v>
      </c>
      <c r="N375" s="200" t="s">
        <v>45</v>
      </c>
      <c r="O375" s="42"/>
      <c r="P375" s="201">
        <f>O375*H375</f>
        <v>0</v>
      </c>
      <c r="Q375" s="201">
        <v>7.3499999999999998E-3</v>
      </c>
      <c r="R375" s="201">
        <f>Q375*H375</f>
        <v>0.82319999999999993</v>
      </c>
      <c r="S375" s="201">
        <v>0</v>
      </c>
      <c r="T375" s="202">
        <f>S375*H375</f>
        <v>0</v>
      </c>
      <c r="AR375" s="24" t="s">
        <v>166</v>
      </c>
      <c r="AT375" s="24" t="s">
        <v>161</v>
      </c>
      <c r="AU375" s="24" t="s">
        <v>84</v>
      </c>
      <c r="AY375" s="24" t="s">
        <v>159</v>
      </c>
      <c r="BE375" s="203">
        <f>IF(N375="základní",J375,0)</f>
        <v>0</v>
      </c>
      <c r="BF375" s="203">
        <f>IF(N375="snížená",J375,0)</f>
        <v>0</v>
      </c>
      <c r="BG375" s="203">
        <f>IF(N375="zákl. přenesená",J375,0)</f>
        <v>0</v>
      </c>
      <c r="BH375" s="203">
        <f>IF(N375="sníž. přenesená",J375,0)</f>
        <v>0</v>
      </c>
      <c r="BI375" s="203">
        <f>IF(N375="nulová",J375,0)</f>
        <v>0</v>
      </c>
      <c r="BJ375" s="24" t="s">
        <v>82</v>
      </c>
      <c r="BK375" s="203">
        <f>ROUND(I375*H375,2)</f>
        <v>0</v>
      </c>
      <c r="BL375" s="24" t="s">
        <v>166</v>
      </c>
      <c r="BM375" s="24" t="s">
        <v>547</v>
      </c>
    </row>
    <row r="376" spans="2:65" s="11" customFormat="1" ht="12" x14ac:dyDescent="0.3">
      <c r="B376" s="204"/>
      <c r="C376" s="205"/>
      <c r="D376" s="206" t="s">
        <v>168</v>
      </c>
      <c r="E376" s="207" t="s">
        <v>30</v>
      </c>
      <c r="F376" s="208" t="s">
        <v>548</v>
      </c>
      <c r="G376" s="205"/>
      <c r="H376" s="207" t="s">
        <v>30</v>
      </c>
      <c r="I376" s="209"/>
      <c r="J376" s="205"/>
      <c r="K376" s="205"/>
      <c r="L376" s="210"/>
      <c r="M376" s="211"/>
      <c r="N376" s="212"/>
      <c r="O376" s="212"/>
      <c r="P376" s="212"/>
      <c r="Q376" s="212"/>
      <c r="R376" s="212"/>
      <c r="S376" s="212"/>
      <c r="T376" s="213"/>
      <c r="AT376" s="214" t="s">
        <v>168</v>
      </c>
      <c r="AU376" s="214" t="s">
        <v>84</v>
      </c>
      <c r="AV376" s="11" t="s">
        <v>82</v>
      </c>
      <c r="AW376" s="11" t="s">
        <v>37</v>
      </c>
      <c r="AX376" s="11" t="s">
        <v>74</v>
      </c>
      <c r="AY376" s="214" t="s">
        <v>159</v>
      </c>
    </row>
    <row r="377" spans="2:65" s="11" customFormat="1" ht="12" x14ac:dyDescent="0.3">
      <c r="B377" s="204"/>
      <c r="C377" s="205"/>
      <c r="D377" s="206" t="s">
        <v>168</v>
      </c>
      <c r="E377" s="207" t="s">
        <v>30</v>
      </c>
      <c r="F377" s="208" t="s">
        <v>549</v>
      </c>
      <c r="G377" s="205"/>
      <c r="H377" s="207" t="s">
        <v>30</v>
      </c>
      <c r="I377" s="209"/>
      <c r="J377" s="205"/>
      <c r="K377" s="205"/>
      <c r="L377" s="210"/>
      <c r="M377" s="211"/>
      <c r="N377" s="212"/>
      <c r="O377" s="212"/>
      <c r="P377" s="212"/>
      <c r="Q377" s="212"/>
      <c r="R377" s="212"/>
      <c r="S377" s="212"/>
      <c r="T377" s="213"/>
      <c r="AT377" s="214" t="s">
        <v>168</v>
      </c>
      <c r="AU377" s="214" t="s">
        <v>84</v>
      </c>
      <c r="AV377" s="11" t="s">
        <v>82</v>
      </c>
      <c r="AW377" s="11" t="s">
        <v>37</v>
      </c>
      <c r="AX377" s="11" t="s">
        <v>74</v>
      </c>
      <c r="AY377" s="214" t="s">
        <v>159</v>
      </c>
    </row>
    <row r="378" spans="2:65" s="12" customFormat="1" ht="12" x14ac:dyDescent="0.3">
      <c r="B378" s="215"/>
      <c r="C378" s="216"/>
      <c r="D378" s="206" t="s">
        <v>168</v>
      </c>
      <c r="E378" s="217" t="s">
        <v>30</v>
      </c>
      <c r="F378" s="218" t="s">
        <v>550</v>
      </c>
      <c r="G378" s="216"/>
      <c r="H378" s="219">
        <v>112</v>
      </c>
      <c r="I378" s="220"/>
      <c r="J378" s="216"/>
      <c r="K378" s="216"/>
      <c r="L378" s="221"/>
      <c r="M378" s="222"/>
      <c r="N378" s="223"/>
      <c r="O378" s="223"/>
      <c r="P378" s="223"/>
      <c r="Q378" s="223"/>
      <c r="R378" s="223"/>
      <c r="S378" s="223"/>
      <c r="T378" s="224"/>
      <c r="AT378" s="225" t="s">
        <v>168</v>
      </c>
      <c r="AU378" s="225" t="s">
        <v>84</v>
      </c>
      <c r="AV378" s="12" t="s">
        <v>84</v>
      </c>
      <c r="AW378" s="12" t="s">
        <v>37</v>
      </c>
      <c r="AX378" s="12" t="s">
        <v>82</v>
      </c>
      <c r="AY378" s="225" t="s">
        <v>159</v>
      </c>
    </row>
    <row r="379" spans="2:65" s="1" customFormat="1" ht="38.25" customHeight="1" x14ac:dyDescent="0.3">
      <c r="B379" s="41"/>
      <c r="C379" s="192" t="s">
        <v>551</v>
      </c>
      <c r="D379" s="192" t="s">
        <v>161</v>
      </c>
      <c r="E379" s="193" t="s">
        <v>552</v>
      </c>
      <c r="F379" s="194" t="s">
        <v>553</v>
      </c>
      <c r="G379" s="195" t="s">
        <v>214</v>
      </c>
      <c r="H379" s="196">
        <v>176</v>
      </c>
      <c r="I379" s="197"/>
      <c r="J379" s="198">
        <f>ROUND(I379*H379,2)</f>
        <v>0</v>
      </c>
      <c r="K379" s="194" t="s">
        <v>165</v>
      </c>
      <c r="L379" s="61"/>
      <c r="M379" s="199" t="s">
        <v>30</v>
      </c>
      <c r="N379" s="200" t="s">
        <v>45</v>
      </c>
      <c r="O379" s="42"/>
      <c r="P379" s="201">
        <f>O379*H379</f>
        <v>0</v>
      </c>
      <c r="Q379" s="201">
        <v>1.8380000000000001E-2</v>
      </c>
      <c r="R379" s="201">
        <f>Q379*H379</f>
        <v>3.23488</v>
      </c>
      <c r="S379" s="201">
        <v>0</v>
      </c>
      <c r="T379" s="202">
        <f>S379*H379</f>
        <v>0</v>
      </c>
      <c r="AR379" s="24" t="s">
        <v>166</v>
      </c>
      <c r="AT379" s="24" t="s">
        <v>161</v>
      </c>
      <c r="AU379" s="24" t="s">
        <v>84</v>
      </c>
      <c r="AY379" s="24" t="s">
        <v>159</v>
      </c>
      <c r="BE379" s="203">
        <f>IF(N379="základní",J379,0)</f>
        <v>0</v>
      </c>
      <c r="BF379" s="203">
        <f>IF(N379="snížená",J379,0)</f>
        <v>0</v>
      </c>
      <c r="BG379" s="203">
        <f>IF(N379="zákl. přenesená",J379,0)</f>
        <v>0</v>
      </c>
      <c r="BH379" s="203">
        <f>IF(N379="sníž. přenesená",J379,0)</f>
        <v>0</v>
      </c>
      <c r="BI379" s="203">
        <f>IF(N379="nulová",J379,0)</f>
        <v>0</v>
      </c>
      <c r="BJ379" s="24" t="s">
        <v>82</v>
      </c>
      <c r="BK379" s="203">
        <f>ROUND(I379*H379,2)</f>
        <v>0</v>
      </c>
      <c r="BL379" s="24" t="s">
        <v>166</v>
      </c>
      <c r="BM379" s="24" t="s">
        <v>554</v>
      </c>
    </row>
    <row r="380" spans="2:65" s="11" customFormat="1" ht="12" x14ac:dyDescent="0.3">
      <c r="B380" s="204"/>
      <c r="C380" s="205"/>
      <c r="D380" s="206" t="s">
        <v>168</v>
      </c>
      <c r="E380" s="207" t="s">
        <v>30</v>
      </c>
      <c r="F380" s="208" t="s">
        <v>555</v>
      </c>
      <c r="G380" s="205"/>
      <c r="H380" s="207" t="s">
        <v>30</v>
      </c>
      <c r="I380" s="209"/>
      <c r="J380" s="205"/>
      <c r="K380" s="205"/>
      <c r="L380" s="210"/>
      <c r="M380" s="211"/>
      <c r="N380" s="212"/>
      <c r="O380" s="212"/>
      <c r="P380" s="212"/>
      <c r="Q380" s="212"/>
      <c r="R380" s="212"/>
      <c r="S380" s="212"/>
      <c r="T380" s="213"/>
      <c r="AT380" s="214" t="s">
        <v>168</v>
      </c>
      <c r="AU380" s="214" t="s">
        <v>84</v>
      </c>
      <c r="AV380" s="11" t="s">
        <v>82</v>
      </c>
      <c r="AW380" s="11" t="s">
        <v>37</v>
      </c>
      <c r="AX380" s="11" t="s">
        <v>74</v>
      </c>
      <c r="AY380" s="214" t="s">
        <v>159</v>
      </c>
    </row>
    <row r="381" spans="2:65" s="12" customFormat="1" ht="12" x14ac:dyDescent="0.3">
      <c r="B381" s="215"/>
      <c r="C381" s="216"/>
      <c r="D381" s="206" t="s">
        <v>168</v>
      </c>
      <c r="E381" s="217" t="s">
        <v>30</v>
      </c>
      <c r="F381" s="218" t="s">
        <v>556</v>
      </c>
      <c r="G381" s="216"/>
      <c r="H381" s="219">
        <v>5.85</v>
      </c>
      <c r="I381" s="220"/>
      <c r="J381" s="216"/>
      <c r="K381" s="216"/>
      <c r="L381" s="221"/>
      <c r="M381" s="222"/>
      <c r="N381" s="223"/>
      <c r="O381" s="223"/>
      <c r="P381" s="223"/>
      <c r="Q381" s="223"/>
      <c r="R381" s="223"/>
      <c r="S381" s="223"/>
      <c r="T381" s="224"/>
      <c r="AT381" s="225" t="s">
        <v>168</v>
      </c>
      <c r="AU381" s="225" t="s">
        <v>84</v>
      </c>
      <c r="AV381" s="12" t="s">
        <v>84</v>
      </c>
      <c r="AW381" s="12" t="s">
        <v>37</v>
      </c>
      <c r="AX381" s="12" t="s">
        <v>74</v>
      </c>
      <c r="AY381" s="225" t="s">
        <v>159</v>
      </c>
    </row>
    <row r="382" spans="2:65" s="12" customFormat="1" ht="12" x14ac:dyDescent="0.3">
      <c r="B382" s="215"/>
      <c r="C382" s="216"/>
      <c r="D382" s="206" t="s">
        <v>168</v>
      </c>
      <c r="E382" s="217" t="s">
        <v>30</v>
      </c>
      <c r="F382" s="218" t="s">
        <v>557</v>
      </c>
      <c r="G382" s="216"/>
      <c r="H382" s="219">
        <v>5</v>
      </c>
      <c r="I382" s="220"/>
      <c r="J382" s="216"/>
      <c r="K382" s="216"/>
      <c r="L382" s="221"/>
      <c r="M382" s="222"/>
      <c r="N382" s="223"/>
      <c r="O382" s="223"/>
      <c r="P382" s="223"/>
      <c r="Q382" s="223"/>
      <c r="R382" s="223"/>
      <c r="S382" s="223"/>
      <c r="T382" s="224"/>
      <c r="AT382" s="225" t="s">
        <v>168</v>
      </c>
      <c r="AU382" s="225" t="s">
        <v>84</v>
      </c>
      <c r="AV382" s="12" t="s">
        <v>84</v>
      </c>
      <c r="AW382" s="12" t="s">
        <v>37</v>
      </c>
      <c r="AX382" s="12" t="s">
        <v>74</v>
      </c>
      <c r="AY382" s="225" t="s">
        <v>159</v>
      </c>
    </row>
    <row r="383" spans="2:65" s="12" customFormat="1" ht="12" x14ac:dyDescent="0.3">
      <c r="B383" s="215"/>
      <c r="C383" s="216"/>
      <c r="D383" s="206" t="s">
        <v>168</v>
      </c>
      <c r="E383" s="217" t="s">
        <v>30</v>
      </c>
      <c r="F383" s="218" t="s">
        <v>558</v>
      </c>
      <c r="G383" s="216"/>
      <c r="H383" s="219">
        <v>18</v>
      </c>
      <c r="I383" s="220"/>
      <c r="J383" s="216"/>
      <c r="K383" s="216"/>
      <c r="L383" s="221"/>
      <c r="M383" s="222"/>
      <c r="N383" s="223"/>
      <c r="O383" s="223"/>
      <c r="P383" s="223"/>
      <c r="Q383" s="223"/>
      <c r="R383" s="223"/>
      <c r="S383" s="223"/>
      <c r="T383" s="224"/>
      <c r="AT383" s="225" t="s">
        <v>168</v>
      </c>
      <c r="AU383" s="225" t="s">
        <v>84</v>
      </c>
      <c r="AV383" s="12" t="s">
        <v>84</v>
      </c>
      <c r="AW383" s="12" t="s">
        <v>37</v>
      </c>
      <c r="AX383" s="12" t="s">
        <v>74</v>
      </c>
      <c r="AY383" s="225" t="s">
        <v>159</v>
      </c>
    </row>
    <row r="384" spans="2:65" s="12" customFormat="1" ht="12" x14ac:dyDescent="0.3">
      <c r="B384" s="215"/>
      <c r="C384" s="216"/>
      <c r="D384" s="206" t="s">
        <v>168</v>
      </c>
      <c r="E384" s="217" t="s">
        <v>30</v>
      </c>
      <c r="F384" s="218" t="s">
        <v>559</v>
      </c>
      <c r="G384" s="216"/>
      <c r="H384" s="219">
        <v>39.15</v>
      </c>
      <c r="I384" s="220"/>
      <c r="J384" s="216"/>
      <c r="K384" s="216"/>
      <c r="L384" s="221"/>
      <c r="M384" s="222"/>
      <c r="N384" s="223"/>
      <c r="O384" s="223"/>
      <c r="P384" s="223"/>
      <c r="Q384" s="223"/>
      <c r="R384" s="223"/>
      <c r="S384" s="223"/>
      <c r="T384" s="224"/>
      <c r="AT384" s="225" t="s">
        <v>168</v>
      </c>
      <c r="AU384" s="225" t="s">
        <v>84</v>
      </c>
      <c r="AV384" s="12" t="s">
        <v>84</v>
      </c>
      <c r="AW384" s="12" t="s">
        <v>37</v>
      </c>
      <c r="AX384" s="12" t="s">
        <v>74</v>
      </c>
      <c r="AY384" s="225" t="s">
        <v>159</v>
      </c>
    </row>
    <row r="385" spans="2:65" s="12" customFormat="1" ht="12" x14ac:dyDescent="0.3">
      <c r="B385" s="215"/>
      <c r="C385" s="216"/>
      <c r="D385" s="206" t="s">
        <v>168</v>
      </c>
      <c r="E385" s="217" t="s">
        <v>30</v>
      </c>
      <c r="F385" s="218" t="s">
        <v>560</v>
      </c>
      <c r="G385" s="216"/>
      <c r="H385" s="219">
        <v>7.5</v>
      </c>
      <c r="I385" s="220"/>
      <c r="J385" s="216"/>
      <c r="K385" s="216"/>
      <c r="L385" s="221"/>
      <c r="M385" s="222"/>
      <c r="N385" s="223"/>
      <c r="O385" s="223"/>
      <c r="P385" s="223"/>
      <c r="Q385" s="223"/>
      <c r="R385" s="223"/>
      <c r="S385" s="223"/>
      <c r="T385" s="224"/>
      <c r="AT385" s="225" t="s">
        <v>168</v>
      </c>
      <c r="AU385" s="225" t="s">
        <v>84</v>
      </c>
      <c r="AV385" s="12" t="s">
        <v>84</v>
      </c>
      <c r="AW385" s="12" t="s">
        <v>37</v>
      </c>
      <c r="AX385" s="12" t="s">
        <v>74</v>
      </c>
      <c r="AY385" s="225" t="s">
        <v>159</v>
      </c>
    </row>
    <row r="386" spans="2:65" s="12" customFormat="1" ht="12" x14ac:dyDescent="0.3">
      <c r="B386" s="215"/>
      <c r="C386" s="216"/>
      <c r="D386" s="206" t="s">
        <v>168</v>
      </c>
      <c r="E386" s="217" t="s">
        <v>30</v>
      </c>
      <c r="F386" s="218" t="s">
        <v>561</v>
      </c>
      <c r="G386" s="216"/>
      <c r="H386" s="219">
        <v>10.215</v>
      </c>
      <c r="I386" s="220"/>
      <c r="J386" s="216"/>
      <c r="K386" s="216"/>
      <c r="L386" s="221"/>
      <c r="M386" s="222"/>
      <c r="N386" s="223"/>
      <c r="O386" s="223"/>
      <c r="P386" s="223"/>
      <c r="Q386" s="223"/>
      <c r="R386" s="223"/>
      <c r="S386" s="223"/>
      <c r="T386" s="224"/>
      <c r="AT386" s="225" t="s">
        <v>168</v>
      </c>
      <c r="AU386" s="225" t="s">
        <v>84</v>
      </c>
      <c r="AV386" s="12" t="s">
        <v>84</v>
      </c>
      <c r="AW386" s="12" t="s">
        <v>37</v>
      </c>
      <c r="AX386" s="12" t="s">
        <v>74</v>
      </c>
      <c r="AY386" s="225" t="s">
        <v>159</v>
      </c>
    </row>
    <row r="387" spans="2:65" s="12" customFormat="1" ht="12" x14ac:dyDescent="0.3">
      <c r="B387" s="215"/>
      <c r="C387" s="216"/>
      <c r="D387" s="206" t="s">
        <v>168</v>
      </c>
      <c r="E387" s="217" t="s">
        <v>30</v>
      </c>
      <c r="F387" s="218" t="s">
        <v>562</v>
      </c>
      <c r="G387" s="216"/>
      <c r="H387" s="219">
        <v>12</v>
      </c>
      <c r="I387" s="220"/>
      <c r="J387" s="216"/>
      <c r="K387" s="216"/>
      <c r="L387" s="221"/>
      <c r="M387" s="222"/>
      <c r="N387" s="223"/>
      <c r="O387" s="223"/>
      <c r="P387" s="223"/>
      <c r="Q387" s="223"/>
      <c r="R387" s="223"/>
      <c r="S387" s="223"/>
      <c r="T387" s="224"/>
      <c r="AT387" s="225" t="s">
        <v>168</v>
      </c>
      <c r="AU387" s="225" t="s">
        <v>84</v>
      </c>
      <c r="AV387" s="12" t="s">
        <v>84</v>
      </c>
      <c r="AW387" s="12" t="s">
        <v>37</v>
      </c>
      <c r="AX387" s="12" t="s">
        <v>74</v>
      </c>
      <c r="AY387" s="225" t="s">
        <v>159</v>
      </c>
    </row>
    <row r="388" spans="2:65" s="12" customFormat="1" ht="12" x14ac:dyDescent="0.3">
      <c r="B388" s="215"/>
      <c r="C388" s="216"/>
      <c r="D388" s="206" t="s">
        <v>168</v>
      </c>
      <c r="E388" s="217" t="s">
        <v>30</v>
      </c>
      <c r="F388" s="218" t="s">
        <v>563</v>
      </c>
      <c r="G388" s="216"/>
      <c r="H388" s="219">
        <v>10.285</v>
      </c>
      <c r="I388" s="220"/>
      <c r="J388" s="216"/>
      <c r="K388" s="216"/>
      <c r="L388" s="221"/>
      <c r="M388" s="222"/>
      <c r="N388" s="223"/>
      <c r="O388" s="223"/>
      <c r="P388" s="223"/>
      <c r="Q388" s="223"/>
      <c r="R388" s="223"/>
      <c r="S388" s="223"/>
      <c r="T388" s="224"/>
      <c r="AT388" s="225" t="s">
        <v>168</v>
      </c>
      <c r="AU388" s="225" t="s">
        <v>84</v>
      </c>
      <c r="AV388" s="12" t="s">
        <v>84</v>
      </c>
      <c r="AW388" s="12" t="s">
        <v>37</v>
      </c>
      <c r="AX388" s="12" t="s">
        <v>74</v>
      </c>
      <c r="AY388" s="225" t="s">
        <v>159</v>
      </c>
    </row>
    <row r="389" spans="2:65" s="14" customFormat="1" ht="12" x14ac:dyDescent="0.3">
      <c r="B389" s="247"/>
      <c r="C389" s="248"/>
      <c r="D389" s="206" t="s">
        <v>168</v>
      </c>
      <c r="E389" s="249" t="s">
        <v>30</v>
      </c>
      <c r="F389" s="250" t="s">
        <v>490</v>
      </c>
      <c r="G389" s="248"/>
      <c r="H389" s="251">
        <v>108</v>
      </c>
      <c r="I389" s="252"/>
      <c r="J389" s="248"/>
      <c r="K389" s="248"/>
      <c r="L389" s="253"/>
      <c r="M389" s="254"/>
      <c r="N389" s="255"/>
      <c r="O389" s="255"/>
      <c r="P389" s="255"/>
      <c r="Q389" s="255"/>
      <c r="R389" s="255"/>
      <c r="S389" s="255"/>
      <c r="T389" s="256"/>
      <c r="AT389" s="257" t="s">
        <v>168</v>
      </c>
      <c r="AU389" s="257" t="s">
        <v>84</v>
      </c>
      <c r="AV389" s="14" t="s">
        <v>187</v>
      </c>
      <c r="AW389" s="14" t="s">
        <v>37</v>
      </c>
      <c r="AX389" s="14" t="s">
        <v>74</v>
      </c>
      <c r="AY389" s="257" t="s">
        <v>159</v>
      </c>
    </row>
    <row r="390" spans="2:65" s="11" customFormat="1" ht="12" x14ac:dyDescent="0.3">
      <c r="B390" s="204"/>
      <c r="C390" s="205"/>
      <c r="D390" s="206" t="s">
        <v>168</v>
      </c>
      <c r="E390" s="207" t="s">
        <v>30</v>
      </c>
      <c r="F390" s="208" t="s">
        <v>564</v>
      </c>
      <c r="G390" s="205"/>
      <c r="H390" s="207" t="s">
        <v>30</v>
      </c>
      <c r="I390" s="209"/>
      <c r="J390" s="205"/>
      <c r="K390" s="205"/>
      <c r="L390" s="210"/>
      <c r="M390" s="211"/>
      <c r="N390" s="212"/>
      <c r="O390" s="212"/>
      <c r="P390" s="212"/>
      <c r="Q390" s="212"/>
      <c r="R390" s="212"/>
      <c r="S390" s="212"/>
      <c r="T390" s="213"/>
      <c r="AT390" s="214" t="s">
        <v>168</v>
      </c>
      <c r="AU390" s="214" t="s">
        <v>84</v>
      </c>
      <c r="AV390" s="11" t="s">
        <v>82</v>
      </c>
      <c r="AW390" s="11" t="s">
        <v>37</v>
      </c>
      <c r="AX390" s="11" t="s">
        <v>74</v>
      </c>
      <c r="AY390" s="214" t="s">
        <v>159</v>
      </c>
    </row>
    <row r="391" spans="2:65" s="11" customFormat="1" ht="12" x14ac:dyDescent="0.3">
      <c r="B391" s="204"/>
      <c r="C391" s="205"/>
      <c r="D391" s="206" t="s">
        <v>168</v>
      </c>
      <c r="E391" s="207" t="s">
        <v>30</v>
      </c>
      <c r="F391" s="208" t="s">
        <v>565</v>
      </c>
      <c r="G391" s="205"/>
      <c r="H391" s="207" t="s">
        <v>30</v>
      </c>
      <c r="I391" s="209"/>
      <c r="J391" s="205"/>
      <c r="K391" s="205"/>
      <c r="L391" s="210"/>
      <c r="M391" s="211"/>
      <c r="N391" s="212"/>
      <c r="O391" s="212"/>
      <c r="P391" s="212"/>
      <c r="Q391" s="212"/>
      <c r="R391" s="212"/>
      <c r="S391" s="212"/>
      <c r="T391" s="213"/>
      <c r="AT391" s="214" t="s">
        <v>168</v>
      </c>
      <c r="AU391" s="214" t="s">
        <v>84</v>
      </c>
      <c r="AV391" s="11" t="s">
        <v>82</v>
      </c>
      <c r="AW391" s="11" t="s">
        <v>37</v>
      </c>
      <c r="AX391" s="11" t="s">
        <v>74</v>
      </c>
      <c r="AY391" s="214" t="s">
        <v>159</v>
      </c>
    </row>
    <row r="392" spans="2:65" s="12" customFormat="1" ht="12" x14ac:dyDescent="0.3">
      <c r="B392" s="215"/>
      <c r="C392" s="216"/>
      <c r="D392" s="206" t="s">
        <v>168</v>
      </c>
      <c r="E392" s="217" t="s">
        <v>30</v>
      </c>
      <c r="F392" s="218" t="s">
        <v>566</v>
      </c>
      <c r="G392" s="216"/>
      <c r="H392" s="219">
        <v>68</v>
      </c>
      <c r="I392" s="220"/>
      <c r="J392" s="216"/>
      <c r="K392" s="216"/>
      <c r="L392" s="221"/>
      <c r="M392" s="222"/>
      <c r="N392" s="223"/>
      <c r="O392" s="223"/>
      <c r="P392" s="223"/>
      <c r="Q392" s="223"/>
      <c r="R392" s="223"/>
      <c r="S392" s="223"/>
      <c r="T392" s="224"/>
      <c r="AT392" s="225" t="s">
        <v>168</v>
      </c>
      <c r="AU392" s="225" t="s">
        <v>84</v>
      </c>
      <c r="AV392" s="12" t="s">
        <v>84</v>
      </c>
      <c r="AW392" s="12" t="s">
        <v>37</v>
      </c>
      <c r="AX392" s="12" t="s">
        <v>74</v>
      </c>
      <c r="AY392" s="225" t="s">
        <v>159</v>
      </c>
    </row>
    <row r="393" spans="2:65" s="14" customFormat="1" ht="12" x14ac:dyDescent="0.3">
      <c r="B393" s="247"/>
      <c r="C393" s="248"/>
      <c r="D393" s="206" t="s">
        <v>168</v>
      </c>
      <c r="E393" s="249" t="s">
        <v>30</v>
      </c>
      <c r="F393" s="250" t="s">
        <v>497</v>
      </c>
      <c r="G393" s="248"/>
      <c r="H393" s="251">
        <v>68</v>
      </c>
      <c r="I393" s="252"/>
      <c r="J393" s="248"/>
      <c r="K393" s="248"/>
      <c r="L393" s="253"/>
      <c r="M393" s="254"/>
      <c r="N393" s="255"/>
      <c r="O393" s="255"/>
      <c r="P393" s="255"/>
      <c r="Q393" s="255"/>
      <c r="R393" s="255"/>
      <c r="S393" s="255"/>
      <c r="T393" s="256"/>
      <c r="AT393" s="257" t="s">
        <v>168</v>
      </c>
      <c r="AU393" s="257" t="s">
        <v>84</v>
      </c>
      <c r="AV393" s="14" t="s">
        <v>187</v>
      </c>
      <c r="AW393" s="14" t="s">
        <v>37</v>
      </c>
      <c r="AX393" s="14" t="s">
        <v>74</v>
      </c>
      <c r="AY393" s="257" t="s">
        <v>159</v>
      </c>
    </row>
    <row r="394" spans="2:65" s="13" customFormat="1" ht="12" x14ac:dyDescent="0.3">
      <c r="B394" s="226"/>
      <c r="C394" s="227"/>
      <c r="D394" s="206" t="s">
        <v>168</v>
      </c>
      <c r="E394" s="228" t="s">
        <v>30</v>
      </c>
      <c r="F394" s="229" t="s">
        <v>186</v>
      </c>
      <c r="G394" s="227"/>
      <c r="H394" s="230">
        <v>176</v>
      </c>
      <c r="I394" s="231"/>
      <c r="J394" s="227"/>
      <c r="K394" s="227"/>
      <c r="L394" s="232"/>
      <c r="M394" s="233"/>
      <c r="N394" s="234"/>
      <c r="O394" s="234"/>
      <c r="P394" s="234"/>
      <c r="Q394" s="234"/>
      <c r="R394" s="234"/>
      <c r="S394" s="234"/>
      <c r="T394" s="235"/>
      <c r="AT394" s="236" t="s">
        <v>168</v>
      </c>
      <c r="AU394" s="236" t="s">
        <v>84</v>
      </c>
      <c r="AV394" s="13" t="s">
        <v>166</v>
      </c>
      <c r="AW394" s="13" t="s">
        <v>37</v>
      </c>
      <c r="AX394" s="13" t="s">
        <v>82</v>
      </c>
      <c r="AY394" s="236" t="s">
        <v>159</v>
      </c>
    </row>
    <row r="395" spans="2:65" s="1" customFormat="1" ht="25.5" customHeight="1" x14ac:dyDescent="0.3">
      <c r="B395" s="41"/>
      <c r="C395" s="192" t="s">
        <v>567</v>
      </c>
      <c r="D395" s="192" t="s">
        <v>161</v>
      </c>
      <c r="E395" s="193" t="s">
        <v>568</v>
      </c>
      <c r="F395" s="194" t="s">
        <v>569</v>
      </c>
      <c r="G395" s="195" t="s">
        <v>214</v>
      </c>
      <c r="H395" s="196">
        <v>1136</v>
      </c>
      <c r="I395" s="197"/>
      <c r="J395" s="198">
        <f>ROUND(I395*H395,2)</f>
        <v>0</v>
      </c>
      <c r="K395" s="194" t="s">
        <v>165</v>
      </c>
      <c r="L395" s="61"/>
      <c r="M395" s="199" t="s">
        <v>30</v>
      </c>
      <c r="N395" s="200" t="s">
        <v>45</v>
      </c>
      <c r="O395" s="42"/>
      <c r="P395" s="201">
        <f>O395*H395</f>
        <v>0</v>
      </c>
      <c r="Q395" s="201">
        <v>7.9000000000000008E-3</v>
      </c>
      <c r="R395" s="201">
        <f>Q395*H395</f>
        <v>8.974400000000001</v>
      </c>
      <c r="S395" s="201">
        <v>0</v>
      </c>
      <c r="T395" s="202">
        <f>S395*H395</f>
        <v>0</v>
      </c>
      <c r="AR395" s="24" t="s">
        <v>166</v>
      </c>
      <c r="AT395" s="24" t="s">
        <v>161</v>
      </c>
      <c r="AU395" s="24" t="s">
        <v>84</v>
      </c>
      <c r="AY395" s="24" t="s">
        <v>159</v>
      </c>
      <c r="BE395" s="203">
        <f>IF(N395="základní",J395,0)</f>
        <v>0</v>
      </c>
      <c r="BF395" s="203">
        <f>IF(N395="snížená",J395,0)</f>
        <v>0</v>
      </c>
      <c r="BG395" s="203">
        <f>IF(N395="zákl. přenesená",J395,0)</f>
        <v>0</v>
      </c>
      <c r="BH395" s="203">
        <f>IF(N395="sníž. přenesená",J395,0)</f>
        <v>0</v>
      </c>
      <c r="BI395" s="203">
        <f>IF(N395="nulová",J395,0)</f>
        <v>0</v>
      </c>
      <c r="BJ395" s="24" t="s">
        <v>82</v>
      </c>
      <c r="BK395" s="203">
        <f>ROUND(I395*H395,2)</f>
        <v>0</v>
      </c>
      <c r="BL395" s="24" t="s">
        <v>166</v>
      </c>
      <c r="BM395" s="24" t="s">
        <v>570</v>
      </c>
    </row>
    <row r="396" spans="2:65" s="11" customFormat="1" ht="12" x14ac:dyDescent="0.3">
      <c r="B396" s="204"/>
      <c r="C396" s="205"/>
      <c r="D396" s="206" t="s">
        <v>168</v>
      </c>
      <c r="E396" s="207" t="s">
        <v>30</v>
      </c>
      <c r="F396" s="208" t="s">
        <v>571</v>
      </c>
      <c r="G396" s="205"/>
      <c r="H396" s="207" t="s">
        <v>30</v>
      </c>
      <c r="I396" s="209"/>
      <c r="J396" s="205"/>
      <c r="K396" s="205"/>
      <c r="L396" s="210"/>
      <c r="M396" s="211"/>
      <c r="N396" s="212"/>
      <c r="O396" s="212"/>
      <c r="P396" s="212"/>
      <c r="Q396" s="212"/>
      <c r="R396" s="212"/>
      <c r="S396" s="212"/>
      <c r="T396" s="213"/>
      <c r="AT396" s="214" t="s">
        <v>168</v>
      </c>
      <c r="AU396" s="214" t="s">
        <v>84</v>
      </c>
      <c r="AV396" s="11" t="s">
        <v>82</v>
      </c>
      <c r="AW396" s="11" t="s">
        <v>37</v>
      </c>
      <c r="AX396" s="11" t="s">
        <v>74</v>
      </c>
      <c r="AY396" s="214" t="s">
        <v>159</v>
      </c>
    </row>
    <row r="397" spans="2:65" s="11" customFormat="1" ht="12" x14ac:dyDescent="0.3">
      <c r="B397" s="204"/>
      <c r="C397" s="205"/>
      <c r="D397" s="206" t="s">
        <v>168</v>
      </c>
      <c r="E397" s="207" t="s">
        <v>30</v>
      </c>
      <c r="F397" s="208" t="s">
        <v>572</v>
      </c>
      <c r="G397" s="205"/>
      <c r="H397" s="207" t="s">
        <v>30</v>
      </c>
      <c r="I397" s="209"/>
      <c r="J397" s="205"/>
      <c r="K397" s="205"/>
      <c r="L397" s="210"/>
      <c r="M397" s="211"/>
      <c r="N397" s="212"/>
      <c r="O397" s="212"/>
      <c r="P397" s="212"/>
      <c r="Q397" s="212"/>
      <c r="R397" s="212"/>
      <c r="S397" s="212"/>
      <c r="T397" s="213"/>
      <c r="AT397" s="214" t="s">
        <v>168</v>
      </c>
      <c r="AU397" s="214" t="s">
        <v>84</v>
      </c>
      <c r="AV397" s="11" t="s">
        <v>82</v>
      </c>
      <c r="AW397" s="11" t="s">
        <v>37</v>
      </c>
      <c r="AX397" s="11" t="s">
        <v>74</v>
      </c>
      <c r="AY397" s="214" t="s">
        <v>159</v>
      </c>
    </row>
    <row r="398" spans="2:65" s="11" customFormat="1" ht="12" x14ac:dyDescent="0.3">
      <c r="B398" s="204"/>
      <c r="C398" s="205"/>
      <c r="D398" s="206" t="s">
        <v>168</v>
      </c>
      <c r="E398" s="207" t="s">
        <v>30</v>
      </c>
      <c r="F398" s="208" t="s">
        <v>573</v>
      </c>
      <c r="G398" s="205"/>
      <c r="H398" s="207" t="s">
        <v>30</v>
      </c>
      <c r="I398" s="209"/>
      <c r="J398" s="205"/>
      <c r="K398" s="205"/>
      <c r="L398" s="210"/>
      <c r="M398" s="211"/>
      <c r="N398" s="212"/>
      <c r="O398" s="212"/>
      <c r="P398" s="212"/>
      <c r="Q398" s="212"/>
      <c r="R398" s="212"/>
      <c r="S398" s="212"/>
      <c r="T398" s="213"/>
      <c r="AT398" s="214" t="s">
        <v>168</v>
      </c>
      <c r="AU398" s="214" t="s">
        <v>84</v>
      </c>
      <c r="AV398" s="11" t="s">
        <v>82</v>
      </c>
      <c r="AW398" s="11" t="s">
        <v>37</v>
      </c>
      <c r="AX398" s="11" t="s">
        <v>74</v>
      </c>
      <c r="AY398" s="214" t="s">
        <v>159</v>
      </c>
    </row>
    <row r="399" spans="2:65" s="12" customFormat="1" ht="12" x14ac:dyDescent="0.3">
      <c r="B399" s="215"/>
      <c r="C399" s="216"/>
      <c r="D399" s="206" t="s">
        <v>168</v>
      </c>
      <c r="E399" s="217" t="s">
        <v>30</v>
      </c>
      <c r="F399" s="218" t="s">
        <v>574</v>
      </c>
      <c r="G399" s="216"/>
      <c r="H399" s="219">
        <v>864</v>
      </c>
      <c r="I399" s="220"/>
      <c r="J399" s="216"/>
      <c r="K399" s="216"/>
      <c r="L399" s="221"/>
      <c r="M399" s="222"/>
      <c r="N399" s="223"/>
      <c r="O399" s="223"/>
      <c r="P399" s="223"/>
      <c r="Q399" s="223"/>
      <c r="R399" s="223"/>
      <c r="S399" s="223"/>
      <c r="T399" s="224"/>
      <c r="AT399" s="225" t="s">
        <v>168</v>
      </c>
      <c r="AU399" s="225" t="s">
        <v>84</v>
      </c>
      <c r="AV399" s="12" t="s">
        <v>84</v>
      </c>
      <c r="AW399" s="12" t="s">
        <v>37</v>
      </c>
      <c r="AX399" s="12" t="s">
        <v>74</v>
      </c>
      <c r="AY399" s="225" t="s">
        <v>159</v>
      </c>
    </row>
    <row r="400" spans="2:65" s="11" customFormat="1" ht="12" x14ac:dyDescent="0.3">
      <c r="B400" s="204"/>
      <c r="C400" s="205"/>
      <c r="D400" s="206" t="s">
        <v>168</v>
      </c>
      <c r="E400" s="207" t="s">
        <v>30</v>
      </c>
      <c r="F400" s="208" t="s">
        <v>564</v>
      </c>
      <c r="G400" s="205"/>
      <c r="H400" s="207" t="s">
        <v>30</v>
      </c>
      <c r="I400" s="209"/>
      <c r="J400" s="205"/>
      <c r="K400" s="205"/>
      <c r="L400" s="210"/>
      <c r="M400" s="211"/>
      <c r="N400" s="212"/>
      <c r="O400" s="212"/>
      <c r="P400" s="212"/>
      <c r="Q400" s="212"/>
      <c r="R400" s="212"/>
      <c r="S400" s="212"/>
      <c r="T400" s="213"/>
      <c r="AT400" s="214" t="s">
        <v>168</v>
      </c>
      <c r="AU400" s="214" t="s">
        <v>84</v>
      </c>
      <c r="AV400" s="11" t="s">
        <v>82</v>
      </c>
      <c r="AW400" s="11" t="s">
        <v>37</v>
      </c>
      <c r="AX400" s="11" t="s">
        <v>74</v>
      </c>
      <c r="AY400" s="214" t="s">
        <v>159</v>
      </c>
    </row>
    <row r="401" spans="2:65" s="11" customFormat="1" ht="12" x14ac:dyDescent="0.3">
      <c r="B401" s="204"/>
      <c r="C401" s="205"/>
      <c r="D401" s="206" t="s">
        <v>168</v>
      </c>
      <c r="E401" s="207" t="s">
        <v>30</v>
      </c>
      <c r="F401" s="208" t="s">
        <v>575</v>
      </c>
      <c r="G401" s="205"/>
      <c r="H401" s="207" t="s">
        <v>30</v>
      </c>
      <c r="I401" s="209"/>
      <c r="J401" s="205"/>
      <c r="K401" s="205"/>
      <c r="L401" s="210"/>
      <c r="M401" s="211"/>
      <c r="N401" s="212"/>
      <c r="O401" s="212"/>
      <c r="P401" s="212"/>
      <c r="Q401" s="212"/>
      <c r="R401" s="212"/>
      <c r="S401" s="212"/>
      <c r="T401" s="213"/>
      <c r="AT401" s="214" t="s">
        <v>168</v>
      </c>
      <c r="AU401" s="214" t="s">
        <v>84</v>
      </c>
      <c r="AV401" s="11" t="s">
        <v>82</v>
      </c>
      <c r="AW401" s="11" t="s">
        <v>37</v>
      </c>
      <c r="AX401" s="11" t="s">
        <v>74</v>
      </c>
      <c r="AY401" s="214" t="s">
        <v>159</v>
      </c>
    </row>
    <row r="402" spans="2:65" s="11" customFormat="1" ht="12" x14ac:dyDescent="0.3">
      <c r="B402" s="204"/>
      <c r="C402" s="205"/>
      <c r="D402" s="206" t="s">
        <v>168</v>
      </c>
      <c r="E402" s="207" t="s">
        <v>30</v>
      </c>
      <c r="F402" s="208" t="s">
        <v>576</v>
      </c>
      <c r="G402" s="205"/>
      <c r="H402" s="207" t="s">
        <v>30</v>
      </c>
      <c r="I402" s="209"/>
      <c r="J402" s="205"/>
      <c r="K402" s="205"/>
      <c r="L402" s="210"/>
      <c r="M402" s="211"/>
      <c r="N402" s="212"/>
      <c r="O402" s="212"/>
      <c r="P402" s="212"/>
      <c r="Q402" s="212"/>
      <c r="R402" s="212"/>
      <c r="S402" s="212"/>
      <c r="T402" s="213"/>
      <c r="AT402" s="214" t="s">
        <v>168</v>
      </c>
      <c r="AU402" s="214" t="s">
        <v>84</v>
      </c>
      <c r="AV402" s="11" t="s">
        <v>82</v>
      </c>
      <c r="AW402" s="11" t="s">
        <v>37</v>
      </c>
      <c r="AX402" s="11" t="s">
        <v>74</v>
      </c>
      <c r="AY402" s="214" t="s">
        <v>159</v>
      </c>
    </row>
    <row r="403" spans="2:65" s="12" customFormat="1" ht="12" x14ac:dyDescent="0.3">
      <c r="B403" s="215"/>
      <c r="C403" s="216"/>
      <c r="D403" s="206" t="s">
        <v>168</v>
      </c>
      <c r="E403" s="217" t="s">
        <v>30</v>
      </c>
      <c r="F403" s="218" t="s">
        <v>577</v>
      </c>
      <c r="G403" s="216"/>
      <c r="H403" s="219">
        <v>272</v>
      </c>
      <c r="I403" s="220"/>
      <c r="J403" s="216"/>
      <c r="K403" s="216"/>
      <c r="L403" s="221"/>
      <c r="M403" s="222"/>
      <c r="N403" s="223"/>
      <c r="O403" s="223"/>
      <c r="P403" s="223"/>
      <c r="Q403" s="223"/>
      <c r="R403" s="223"/>
      <c r="S403" s="223"/>
      <c r="T403" s="224"/>
      <c r="AT403" s="225" t="s">
        <v>168</v>
      </c>
      <c r="AU403" s="225" t="s">
        <v>84</v>
      </c>
      <c r="AV403" s="12" t="s">
        <v>84</v>
      </c>
      <c r="AW403" s="12" t="s">
        <v>37</v>
      </c>
      <c r="AX403" s="12" t="s">
        <v>74</v>
      </c>
      <c r="AY403" s="225" t="s">
        <v>159</v>
      </c>
    </row>
    <row r="404" spans="2:65" s="13" customFormat="1" ht="12" x14ac:dyDescent="0.3">
      <c r="B404" s="226"/>
      <c r="C404" s="227"/>
      <c r="D404" s="206" t="s">
        <v>168</v>
      </c>
      <c r="E404" s="228" t="s">
        <v>30</v>
      </c>
      <c r="F404" s="229" t="s">
        <v>186</v>
      </c>
      <c r="G404" s="227"/>
      <c r="H404" s="230">
        <v>1136</v>
      </c>
      <c r="I404" s="231"/>
      <c r="J404" s="227"/>
      <c r="K404" s="227"/>
      <c r="L404" s="232"/>
      <c r="M404" s="233"/>
      <c r="N404" s="234"/>
      <c r="O404" s="234"/>
      <c r="P404" s="234"/>
      <c r="Q404" s="234"/>
      <c r="R404" s="234"/>
      <c r="S404" s="234"/>
      <c r="T404" s="235"/>
      <c r="AT404" s="236" t="s">
        <v>168</v>
      </c>
      <c r="AU404" s="236" t="s">
        <v>84</v>
      </c>
      <c r="AV404" s="13" t="s">
        <v>166</v>
      </c>
      <c r="AW404" s="13" t="s">
        <v>37</v>
      </c>
      <c r="AX404" s="13" t="s">
        <v>82</v>
      </c>
      <c r="AY404" s="236" t="s">
        <v>159</v>
      </c>
    </row>
    <row r="405" spans="2:65" s="1" customFormat="1" ht="25.5" customHeight="1" x14ac:dyDescent="0.3">
      <c r="B405" s="41"/>
      <c r="C405" s="192" t="s">
        <v>578</v>
      </c>
      <c r="D405" s="192" t="s">
        <v>161</v>
      </c>
      <c r="E405" s="193" t="s">
        <v>579</v>
      </c>
      <c r="F405" s="194" t="s">
        <v>580</v>
      </c>
      <c r="G405" s="195" t="s">
        <v>214</v>
      </c>
      <c r="H405" s="196">
        <v>57</v>
      </c>
      <c r="I405" s="197"/>
      <c r="J405" s="198">
        <f>ROUND(I405*H405,2)</f>
        <v>0</v>
      </c>
      <c r="K405" s="194" t="s">
        <v>30</v>
      </c>
      <c r="L405" s="61"/>
      <c r="M405" s="199" t="s">
        <v>30</v>
      </c>
      <c r="N405" s="200" t="s">
        <v>45</v>
      </c>
      <c r="O405" s="42"/>
      <c r="P405" s="201">
        <f>O405*H405</f>
        <v>0</v>
      </c>
      <c r="Q405" s="201">
        <v>1.7000000000000001E-2</v>
      </c>
      <c r="R405" s="201">
        <f>Q405*H405</f>
        <v>0.96900000000000008</v>
      </c>
      <c r="S405" s="201">
        <v>0</v>
      </c>
      <c r="T405" s="202">
        <f>S405*H405</f>
        <v>0</v>
      </c>
      <c r="AR405" s="24" t="s">
        <v>166</v>
      </c>
      <c r="AT405" s="24" t="s">
        <v>161</v>
      </c>
      <c r="AU405" s="24" t="s">
        <v>84</v>
      </c>
      <c r="AY405" s="24" t="s">
        <v>159</v>
      </c>
      <c r="BE405" s="203">
        <f>IF(N405="základní",J405,0)</f>
        <v>0</v>
      </c>
      <c r="BF405" s="203">
        <f>IF(N405="snížená",J405,0)</f>
        <v>0</v>
      </c>
      <c r="BG405" s="203">
        <f>IF(N405="zákl. přenesená",J405,0)</f>
        <v>0</v>
      </c>
      <c r="BH405" s="203">
        <f>IF(N405="sníž. přenesená",J405,0)</f>
        <v>0</v>
      </c>
      <c r="BI405" s="203">
        <f>IF(N405="nulová",J405,0)</f>
        <v>0</v>
      </c>
      <c r="BJ405" s="24" t="s">
        <v>82</v>
      </c>
      <c r="BK405" s="203">
        <f>ROUND(I405*H405,2)</f>
        <v>0</v>
      </c>
      <c r="BL405" s="24" t="s">
        <v>166</v>
      </c>
      <c r="BM405" s="24" t="s">
        <v>581</v>
      </c>
    </row>
    <row r="406" spans="2:65" s="11" customFormat="1" ht="12" x14ac:dyDescent="0.3">
      <c r="B406" s="204"/>
      <c r="C406" s="205"/>
      <c r="D406" s="206" t="s">
        <v>168</v>
      </c>
      <c r="E406" s="207" t="s">
        <v>30</v>
      </c>
      <c r="F406" s="208" t="s">
        <v>582</v>
      </c>
      <c r="G406" s="205"/>
      <c r="H406" s="207" t="s">
        <v>30</v>
      </c>
      <c r="I406" s="209"/>
      <c r="J406" s="205"/>
      <c r="K406" s="205"/>
      <c r="L406" s="210"/>
      <c r="M406" s="211"/>
      <c r="N406" s="212"/>
      <c r="O406" s="212"/>
      <c r="P406" s="212"/>
      <c r="Q406" s="212"/>
      <c r="R406" s="212"/>
      <c r="S406" s="212"/>
      <c r="T406" s="213"/>
      <c r="AT406" s="214" t="s">
        <v>168</v>
      </c>
      <c r="AU406" s="214" t="s">
        <v>84</v>
      </c>
      <c r="AV406" s="11" t="s">
        <v>82</v>
      </c>
      <c r="AW406" s="11" t="s">
        <v>37</v>
      </c>
      <c r="AX406" s="11" t="s">
        <v>74</v>
      </c>
      <c r="AY406" s="214" t="s">
        <v>159</v>
      </c>
    </row>
    <row r="407" spans="2:65" s="11" customFormat="1" ht="12" x14ac:dyDescent="0.3">
      <c r="B407" s="204"/>
      <c r="C407" s="205"/>
      <c r="D407" s="206" t="s">
        <v>168</v>
      </c>
      <c r="E407" s="207" t="s">
        <v>30</v>
      </c>
      <c r="F407" s="208" t="s">
        <v>583</v>
      </c>
      <c r="G407" s="205"/>
      <c r="H407" s="207" t="s">
        <v>30</v>
      </c>
      <c r="I407" s="209"/>
      <c r="J407" s="205"/>
      <c r="K407" s="205"/>
      <c r="L407" s="210"/>
      <c r="M407" s="211"/>
      <c r="N407" s="212"/>
      <c r="O407" s="212"/>
      <c r="P407" s="212"/>
      <c r="Q407" s="212"/>
      <c r="R407" s="212"/>
      <c r="S407" s="212"/>
      <c r="T407" s="213"/>
      <c r="AT407" s="214" t="s">
        <v>168</v>
      </c>
      <c r="AU407" s="214" t="s">
        <v>84</v>
      </c>
      <c r="AV407" s="11" t="s">
        <v>82</v>
      </c>
      <c r="AW407" s="11" t="s">
        <v>37</v>
      </c>
      <c r="AX407" s="11" t="s">
        <v>74</v>
      </c>
      <c r="AY407" s="214" t="s">
        <v>159</v>
      </c>
    </row>
    <row r="408" spans="2:65" s="12" customFormat="1" ht="12" x14ac:dyDescent="0.3">
      <c r="B408" s="215"/>
      <c r="C408" s="216"/>
      <c r="D408" s="206" t="s">
        <v>168</v>
      </c>
      <c r="E408" s="217" t="s">
        <v>30</v>
      </c>
      <c r="F408" s="218" t="s">
        <v>584</v>
      </c>
      <c r="G408" s="216"/>
      <c r="H408" s="219">
        <v>57</v>
      </c>
      <c r="I408" s="220"/>
      <c r="J408" s="216"/>
      <c r="K408" s="216"/>
      <c r="L408" s="221"/>
      <c r="M408" s="222"/>
      <c r="N408" s="223"/>
      <c r="O408" s="223"/>
      <c r="P408" s="223"/>
      <c r="Q408" s="223"/>
      <c r="R408" s="223"/>
      <c r="S408" s="223"/>
      <c r="T408" s="224"/>
      <c r="AT408" s="225" t="s">
        <v>168</v>
      </c>
      <c r="AU408" s="225" t="s">
        <v>84</v>
      </c>
      <c r="AV408" s="12" t="s">
        <v>84</v>
      </c>
      <c r="AW408" s="12" t="s">
        <v>37</v>
      </c>
      <c r="AX408" s="12" t="s">
        <v>82</v>
      </c>
      <c r="AY408" s="225" t="s">
        <v>159</v>
      </c>
    </row>
    <row r="409" spans="2:65" s="11" customFormat="1" ht="12" x14ac:dyDescent="0.3">
      <c r="B409" s="204"/>
      <c r="C409" s="205"/>
      <c r="D409" s="206" t="s">
        <v>168</v>
      </c>
      <c r="E409" s="207" t="s">
        <v>30</v>
      </c>
      <c r="F409" s="208" t="s">
        <v>38</v>
      </c>
      <c r="G409" s="205"/>
      <c r="H409" s="207" t="s">
        <v>30</v>
      </c>
      <c r="I409" s="209"/>
      <c r="J409" s="205"/>
      <c r="K409" s="205"/>
      <c r="L409" s="210"/>
      <c r="M409" s="211"/>
      <c r="N409" s="212"/>
      <c r="O409" s="212"/>
      <c r="P409" s="212"/>
      <c r="Q409" s="212"/>
      <c r="R409" s="212"/>
      <c r="S409" s="212"/>
      <c r="T409" s="213"/>
      <c r="AT409" s="214" t="s">
        <v>168</v>
      </c>
      <c r="AU409" s="214" t="s">
        <v>84</v>
      </c>
      <c r="AV409" s="11" t="s">
        <v>82</v>
      </c>
      <c r="AW409" s="11" t="s">
        <v>37</v>
      </c>
      <c r="AX409" s="11" t="s">
        <v>74</v>
      </c>
      <c r="AY409" s="214" t="s">
        <v>159</v>
      </c>
    </row>
    <row r="410" spans="2:65" s="11" customFormat="1" ht="12" x14ac:dyDescent="0.3">
      <c r="B410" s="204"/>
      <c r="C410" s="205"/>
      <c r="D410" s="206" t="s">
        <v>168</v>
      </c>
      <c r="E410" s="207" t="s">
        <v>30</v>
      </c>
      <c r="F410" s="208" t="s">
        <v>585</v>
      </c>
      <c r="G410" s="205"/>
      <c r="H410" s="207" t="s">
        <v>30</v>
      </c>
      <c r="I410" s="209"/>
      <c r="J410" s="205"/>
      <c r="K410" s="205"/>
      <c r="L410" s="210"/>
      <c r="M410" s="211"/>
      <c r="N410" s="212"/>
      <c r="O410" s="212"/>
      <c r="P410" s="212"/>
      <c r="Q410" s="212"/>
      <c r="R410" s="212"/>
      <c r="S410" s="212"/>
      <c r="T410" s="213"/>
      <c r="AT410" s="214" t="s">
        <v>168</v>
      </c>
      <c r="AU410" s="214" t="s">
        <v>84</v>
      </c>
      <c r="AV410" s="11" t="s">
        <v>82</v>
      </c>
      <c r="AW410" s="11" t="s">
        <v>37</v>
      </c>
      <c r="AX410" s="11" t="s">
        <v>74</v>
      </c>
      <c r="AY410" s="214" t="s">
        <v>159</v>
      </c>
    </row>
    <row r="411" spans="2:65" s="11" customFormat="1" ht="12" x14ac:dyDescent="0.3">
      <c r="B411" s="204"/>
      <c r="C411" s="205"/>
      <c r="D411" s="206" t="s">
        <v>168</v>
      </c>
      <c r="E411" s="207" t="s">
        <v>30</v>
      </c>
      <c r="F411" s="208" t="s">
        <v>586</v>
      </c>
      <c r="G411" s="205"/>
      <c r="H411" s="207" t="s">
        <v>30</v>
      </c>
      <c r="I411" s="209"/>
      <c r="J411" s="205"/>
      <c r="K411" s="205"/>
      <c r="L411" s="210"/>
      <c r="M411" s="211"/>
      <c r="N411" s="212"/>
      <c r="O411" s="212"/>
      <c r="P411" s="212"/>
      <c r="Q411" s="212"/>
      <c r="R411" s="212"/>
      <c r="S411" s="212"/>
      <c r="T411" s="213"/>
      <c r="AT411" s="214" t="s">
        <v>168</v>
      </c>
      <c r="AU411" s="214" t="s">
        <v>84</v>
      </c>
      <c r="AV411" s="11" t="s">
        <v>82</v>
      </c>
      <c r="AW411" s="11" t="s">
        <v>37</v>
      </c>
      <c r="AX411" s="11" t="s">
        <v>74</v>
      </c>
      <c r="AY411" s="214" t="s">
        <v>159</v>
      </c>
    </row>
    <row r="412" spans="2:65" s="11" customFormat="1" ht="12" x14ac:dyDescent="0.3">
      <c r="B412" s="204"/>
      <c r="C412" s="205"/>
      <c r="D412" s="206" t="s">
        <v>168</v>
      </c>
      <c r="E412" s="207" t="s">
        <v>30</v>
      </c>
      <c r="F412" s="208" t="s">
        <v>587</v>
      </c>
      <c r="G412" s="205"/>
      <c r="H412" s="207" t="s">
        <v>30</v>
      </c>
      <c r="I412" s="209"/>
      <c r="J412" s="205"/>
      <c r="K412" s="205"/>
      <c r="L412" s="210"/>
      <c r="M412" s="211"/>
      <c r="N412" s="212"/>
      <c r="O412" s="212"/>
      <c r="P412" s="212"/>
      <c r="Q412" s="212"/>
      <c r="R412" s="212"/>
      <c r="S412" s="212"/>
      <c r="T412" s="213"/>
      <c r="AT412" s="214" t="s">
        <v>168</v>
      </c>
      <c r="AU412" s="214" t="s">
        <v>84</v>
      </c>
      <c r="AV412" s="11" t="s">
        <v>82</v>
      </c>
      <c r="AW412" s="11" t="s">
        <v>37</v>
      </c>
      <c r="AX412" s="11" t="s">
        <v>74</v>
      </c>
      <c r="AY412" s="214" t="s">
        <v>159</v>
      </c>
    </row>
    <row r="413" spans="2:65" s="1" customFormat="1" ht="25.5" customHeight="1" x14ac:dyDescent="0.3">
      <c r="B413" s="41"/>
      <c r="C413" s="192" t="s">
        <v>588</v>
      </c>
      <c r="D413" s="192" t="s">
        <v>161</v>
      </c>
      <c r="E413" s="193" t="s">
        <v>589</v>
      </c>
      <c r="F413" s="194" t="s">
        <v>590</v>
      </c>
      <c r="G413" s="195" t="s">
        <v>214</v>
      </c>
      <c r="H413" s="196">
        <v>473</v>
      </c>
      <c r="I413" s="197"/>
      <c r="J413" s="198">
        <f>ROUND(I413*H413,2)</f>
        <v>0</v>
      </c>
      <c r="K413" s="194" t="s">
        <v>30</v>
      </c>
      <c r="L413" s="61"/>
      <c r="M413" s="199" t="s">
        <v>30</v>
      </c>
      <c r="N413" s="200" t="s">
        <v>45</v>
      </c>
      <c r="O413" s="42"/>
      <c r="P413" s="201">
        <f>O413*H413</f>
        <v>0</v>
      </c>
      <c r="Q413" s="201">
        <v>1.7000000000000001E-2</v>
      </c>
      <c r="R413" s="201">
        <f>Q413*H413</f>
        <v>8.0410000000000004</v>
      </c>
      <c r="S413" s="201">
        <v>0</v>
      </c>
      <c r="T413" s="202">
        <f>S413*H413</f>
        <v>0</v>
      </c>
      <c r="AR413" s="24" t="s">
        <v>166</v>
      </c>
      <c r="AT413" s="24" t="s">
        <v>161</v>
      </c>
      <c r="AU413" s="24" t="s">
        <v>84</v>
      </c>
      <c r="AY413" s="24" t="s">
        <v>159</v>
      </c>
      <c r="BE413" s="203">
        <f>IF(N413="základní",J413,0)</f>
        <v>0</v>
      </c>
      <c r="BF413" s="203">
        <f>IF(N413="snížená",J413,0)</f>
        <v>0</v>
      </c>
      <c r="BG413" s="203">
        <f>IF(N413="zákl. přenesená",J413,0)</f>
        <v>0</v>
      </c>
      <c r="BH413" s="203">
        <f>IF(N413="sníž. přenesená",J413,0)</f>
        <v>0</v>
      </c>
      <c r="BI413" s="203">
        <f>IF(N413="nulová",J413,0)</f>
        <v>0</v>
      </c>
      <c r="BJ413" s="24" t="s">
        <v>82</v>
      </c>
      <c r="BK413" s="203">
        <f>ROUND(I413*H413,2)</f>
        <v>0</v>
      </c>
      <c r="BL413" s="24" t="s">
        <v>166</v>
      </c>
      <c r="BM413" s="24" t="s">
        <v>591</v>
      </c>
    </row>
    <row r="414" spans="2:65" s="11" customFormat="1" ht="12" x14ac:dyDescent="0.3">
      <c r="B414" s="204"/>
      <c r="C414" s="205"/>
      <c r="D414" s="206" t="s">
        <v>168</v>
      </c>
      <c r="E414" s="207" t="s">
        <v>30</v>
      </c>
      <c r="F414" s="208" t="s">
        <v>592</v>
      </c>
      <c r="G414" s="205"/>
      <c r="H414" s="207" t="s">
        <v>30</v>
      </c>
      <c r="I414" s="209"/>
      <c r="J414" s="205"/>
      <c r="K414" s="205"/>
      <c r="L414" s="210"/>
      <c r="M414" s="211"/>
      <c r="N414" s="212"/>
      <c r="O414" s="212"/>
      <c r="P414" s="212"/>
      <c r="Q414" s="212"/>
      <c r="R414" s="212"/>
      <c r="S414" s="212"/>
      <c r="T414" s="213"/>
      <c r="AT414" s="214" t="s">
        <v>168</v>
      </c>
      <c r="AU414" s="214" t="s">
        <v>84</v>
      </c>
      <c r="AV414" s="11" t="s">
        <v>82</v>
      </c>
      <c r="AW414" s="11" t="s">
        <v>37</v>
      </c>
      <c r="AX414" s="11" t="s">
        <v>74</v>
      </c>
      <c r="AY414" s="214" t="s">
        <v>159</v>
      </c>
    </row>
    <row r="415" spans="2:65" s="12" customFormat="1" ht="12" x14ac:dyDescent="0.3">
      <c r="B415" s="215"/>
      <c r="C415" s="216"/>
      <c r="D415" s="206" t="s">
        <v>168</v>
      </c>
      <c r="E415" s="217" t="s">
        <v>30</v>
      </c>
      <c r="F415" s="218" t="s">
        <v>593</v>
      </c>
      <c r="G415" s="216"/>
      <c r="H415" s="219">
        <v>7.9950000000000001</v>
      </c>
      <c r="I415" s="220"/>
      <c r="J415" s="216"/>
      <c r="K415" s="216"/>
      <c r="L415" s="221"/>
      <c r="M415" s="222"/>
      <c r="N415" s="223"/>
      <c r="O415" s="223"/>
      <c r="P415" s="223"/>
      <c r="Q415" s="223"/>
      <c r="R415" s="223"/>
      <c r="S415" s="223"/>
      <c r="T415" s="224"/>
      <c r="AT415" s="225" t="s">
        <v>168</v>
      </c>
      <c r="AU415" s="225" t="s">
        <v>84</v>
      </c>
      <c r="AV415" s="12" t="s">
        <v>84</v>
      </c>
      <c r="AW415" s="12" t="s">
        <v>37</v>
      </c>
      <c r="AX415" s="12" t="s">
        <v>74</v>
      </c>
      <c r="AY415" s="225" t="s">
        <v>159</v>
      </c>
    </row>
    <row r="416" spans="2:65" s="12" customFormat="1" ht="12" x14ac:dyDescent="0.3">
      <c r="B416" s="215"/>
      <c r="C416" s="216"/>
      <c r="D416" s="206" t="s">
        <v>168</v>
      </c>
      <c r="E416" s="217" t="s">
        <v>30</v>
      </c>
      <c r="F416" s="218" t="s">
        <v>594</v>
      </c>
      <c r="G416" s="216"/>
      <c r="H416" s="219">
        <v>75.122</v>
      </c>
      <c r="I416" s="220"/>
      <c r="J416" s="216"/>
      <c r="K416" s="216"/>
      <c r="L416" s="221"/>
      <c r="M416" s="222"/>
      <c r="N416" s="223"/>
      <c r="O416" s="223"/>
      <c r="P416" s="223"/>
      <c r="Q416" s="223"/>
      <c r="R416" s="223"/>
      <c r="S416" s="223"/>
      <c r="T416" s="224"/>
      <c r="AT416" s="225" t="s">
        <v>168</v>
      </c>
      <c r="AU416" s="225" t="s">
        <v>84</v>
      </c>
      <c r="AV416" s="12" t="s">
        <v>84</v>
      </c>
      <c r="AW416" s="12" t="s">
        <v>37</v>
      </c>
      <c r="AX416" s="12" t="s">
        <v>74</v>
      </c>
      <c r="AY416" s="225" t="s">
        <v>159</v>
      </c>
    </row>
    <row r="417" spans="2:65" s="12" customFormat="1" ht="12" x14ac:dyDescent="0.3">
      <c r="B417" s="215"/>
      <c r="C417" s="216"/>
      <c r="D417" s="206" t="s">
        <v>168</v>
      </c>
      <c r="E417" s="217" t="s">
        <v>30</v>
      </c>
      <c r="F417" s="218" t="s">
        <v>595</v>
      </c>
      <c r="G417" s="216"/>
      <c r="H417" s="219">
        <v>21.945</v>
      </c>
      <c r="I417" s="220"/>
      <c r="J417" s="216"/>
      <c r="K417" s="216"/>
      <c r="L417" s="221"/>
      <c r="M417" s="222"/>
      <c r="N417" s="223"/>
      <c r="O417" s="223"/>
      <c r="P417" s="223"/>
      <c r="Q417" s="223"/>
      <c r="R417" s="223"/>
      <c r="S417" s="223"/>
      <c r="T417" s="224"/>
      <c r="AT417" s="225" t="s">
        <v>168</v>
      </c>
      <c r="AU417" s="225" t="s">
        <v>84</v>
      </c>
      <c r="AV417" s="12" t="s">
        <v>84</v>
      </c>
      <c r="AW417" s="12" t="s">
        <v>37</v>
      </c>
      <c r="AX417" s="12" t="s">
        <v>74</v>
      </c>
      <c r="AY417" s="225" t="s">
        <v>159</v>
      </c>
    </row>
    <row r="418" spans="2:65" s="12" customFormat="1" ht="12" x14ac:dyDescent="0.3">
      <c r="B418" s="215"/>
      <c r="C418" s="216"/>
      <c r="D418" s="206" t="s">
        <v>168</v>
      </c>
      <c r="E418" s="217" t="s">
        <v>30</v>
      </c>
      <c r="F418" s="218" t="s">
        <v>596</v>
      </c>
      <c r="G418" s="216"/>
      <c r="H418" s="219">
        <v>32.5</v>
      </c>
      <c r="I418" s="220"/>
      <c r="J418" s="216"/>
      <c r="K418" s="216"/>
      <c r="L418" s="221"/>
      <c r="M418" s="222"/>
      <c r="N418" s="223"/>
      <c r="O418" s="223"/>
      <c r="P418" s="223"/>
      <c r="Q418" s="223"/>
      <c r="R418" s="223"/>
      <c r="S418" s="223"/>
      <c r="T418" s="224"/>
      <c r="AT418" s="225" t="s">
        <v>168</v>
      </c>
      <c r="AU418" s="225" t="s">
        <v>84</v>
      </c>
      <c r="AV418" s="12" t="s">
        <v>84</v>
      </c>
      <c r="AW418" s="12" t="s">
        <v>37</v>
      </c>
      <c r="AX418" s="12" t="s">
        <v>74</v>
      </c>
      <c r="AY418" s="225" t="s">
        <v>159</v>
      </c>
    </row>
    <row r="419" spans="2:65" s="12" customFormat="1" ht="12" x14ac:dyDescent="0.3">
      <c r="B419" s="215"/>
      <c r="C419" s="216"/>
      <c r="D419" s="206" t="s">
        <v>168</v>
      </c>
      <c r="E419" s="217" t="s">
        <v>30</v>
      </c>
      <c r="F419" s="218" t="s">
        <v>597</v>
      </c>
      <c r="G419" s="216"/>
      <c r="H419" s="219">
        <v>39.15</v>
      </c>
      <c r="I419" s="220"/>
      <c r="J419" s="216"/>
      <c r="K419" s="216"/>
      <c r="L419" s="221"/>
      <c r="M419" s="222"/>
      <c r="N419" s="223"/>
      <c r="O419" s="223"/>
      <c r="P419" s="223"/>
      <c r="Q419" s="223"/>
      <c r="R419" s="223"/>
      <c r="S419" s="223"/>
      <c r="T419" s="224"/>
      <c r="AT419" s="225" t="s">
        <v>168</v>
      </c>
      <c r="AU419" s="225" t="s">
        <v>84</v>
      </c>
      <c r="AV419" s="12" t="s">
        <v>84</v>
      </c>
      <c r="AW419" s="12" t="s">
        <v>37</v>
      </c>
      <c r="AX419" s="12" t="s">
        <v>74</v>
      </c>
      <c r="AY419" s="225" t="s">
        <v>159</v>
      </c>
    </row>
    <row r="420" spans="2:65" s="12" customFormat="1" ht="12" x14ac:dyDescent="0.3">
      <c r="B420" s="215"/>
      <c r="C420" s="216"/>
      <c r="D420" s="206" t="s">
        <v>168</v>
      </c>
      <c r="E420" s="217" t="s">
        <v>30</v>
      </c>
      <c r="F420" s="218" t="s">
        <v>598</v>
      </c>
      <c r="G420" s="216"/>
      <c r="H420" s="219">
        <v>3.6</v>
      </c>
      <c r="I420" s="220"/>
      <c r="J420" s="216"/>
      <c r="K420" s="216"/>
      <c r="L420" s="221"/>
      <c r="M420" s="222"/>
      <c r="N420" s="223"/>
      <c r="O420" s="223"/>
      <c r="P420" s="223"/>
      <c r="Q420" s="223"/>
      <c r="R420" s="223"/>
      <c r="S420" s="223"/>
      <c r="T420" s="224"/>
      <c r="AT420" s="225" t="s">
        <v>168</v>
      </c>
      <c r="AU420" s="225" t="s">
        <v>84</v>
      </c>
      <c r="AV420" s="12" t="s">
        <v>84</v>
      </c>
      <c r="AW420" s="12" t="s">
        <v>37</v>
      </c>
      <c r="AX420" s="12" t="s">
        <v>74</v>
      </c>
      <c r="AY420" s="225" t="s">
        <v>159</v>
      </c>
    </row>
    <row r="421" spans="2:65" s="12" customFormat="1" ht="12" x14ac:dyDescent="0.3">
      <c r="B421" s="215"/>
      <c r="C421" s="216"/>
      <c r="D421" s="206" t="s">
        <v>168</v>
      </c>
      <c r="E421" s="217" t="s">
        <v>30</v>
      </c>
      <c r="F421" s="218" t="s">
        <v>599</v>
      </c>
      <c r="G421" s="216"/>
      <c r="H421" s="219">
        <v>11.43</v>
      </c>
      <c r="I421" s="220"/>
      <c r="J421" s="216"/>
      <c r="K421" s="216"/>
      <c r="L421" s="221"/>
      <c r="M421" s="222"/>
      <c r="N421" s="223"/>
      <c r="O421" s="223"/>
      <c r="P421" s="223"/>
      <c r="Q421" s="223"/>
      <c r="R421" s="223"/>
      <c r="S421" s="223"/>
      <c r="T421" s="224"/>
      <c r="AT421" s="225" t="s">
        <v>168</v>
      </c>
      <c r="AU421" s="225" t="s">
        <v>84</v>
      </c>
      <c r="AV421" s="12" t="s">
        <v>84</v>
      </c>
      <c r="AW421" s="12" t="s">
        <v>37</v>
      </c>
      <c r="AX421" s="12" t="s">
        <v>74</v>
      </c>
      <c r="AY421" s="225" t="s">
        <v>159</v>
      </c>
    </row>
    <row r="422" spans="2:65" s="12" customFormat="1" ht="12" x14ac:dyDescent="0.3">
      <c r="B422" s="215"/>
      <c r="C422" s="216"/>
      <c r="D422" s="206" t="s">
        <v>168</v>
      </c>
      <c r="E422" s="217" t="s">
        <v>30</v>
      </c>
      <c r="F422" s="218" t="s">
        <v>600</v>
      </c>
      <c r="G422" s="216"/>
      <c r="H422" s="219">
        <v>126.075</v>
      </c>
      <c r="I422" s="220"/>
      <c r="J422" s="216"/>
      <c r="K422" s="216"/>
      <c r="L422" s="221"/>
      <c r="M422" s="222"/>
      <c r="N422" s="223"/>
      <c r="O422" s="223"/>
      <c r="P422" s="223"/>
      <c r="Q422" s="223"/>
      <c r="R422" s="223"/>
      <c r="S422" s="223"/>
      <c r="T422" s="224"/>
      <c r="AT422" s="225" t="s">
        <v>168</v>
      </c>
      <c r="AU422" s="225" t="s">
        <v>84</v>
      </c>
      <c r="AV422" s="12" t="s">
        <v>84</v>
      </c>
      <c r="AW422" s="12" t="s">
        <v>37</v>
      </c>
      <c r="AX422" s="12" t="s">
        <v>74</v>
      </c>
      <c r="AY422" s="225" t="s">
        <v>159</v>
      </c>
    </row>
    <row r="423" spans="2:65" s="12" customFormat="1" ht="12" x14ac:dyDescent="0.3">
      <c r="B423" s="215"/>
      <c r="C423" s="216"/>
      <c r="D423" s="206" t="s">
        <v>168</v>
      </c>
      <c r="E423" s="217" t="s">
        <v>30</v>
      </c>
      <c r="F423" s="218" t="s">
        <v>601</v>
      </c>
      <c r="G423" s="216"/>
      <c r="H423" s="219">
        <v>-23.625</v>
      </c>
      <c r="I423" s="220"/>
      <c r="J423" s="216"/>
      <c r="K423" s="216"/>
      <c r="L423" s="221"/>
      <c r="M423" s="222"/>
      <c r="N423" s="223"/>
      <c r="O423" s="223"/>
      <c r="P423" s="223"/>
      <c r="Q423" s="223"/>
      <c r="R423" s="223"/>
      <c r="S423" s="223"/>
      <c r="T423" s="224"/>
      <c r="AT423" s="225" t="s">
        <v>168</v>
      </c>
      <c r="AU423" s="225" t="s">
        <v>84</v>
      </c>
      <c r="AV423" s="12" t="s">
        <v>84</v>
      </c>
      <c r="AW423" s="12" t="s">
        <v>37</v>
      </c>
      <c r="AX423" s="12" t="s">
        <v>74</v>
      </c>
      <c r="AY423" s="225" t="s">
        <v>159</v>
      </c>
    </row>
    <row r="424" spans="2:65" s="12" customFormat="1" ht="12" x14ac:dyDescent="0.3">
      <c r="B424" s="215"/>
      <c r="C424" s="216"/>
      <c r="D424" s="206" t="s">
        <v>168</v>
      </c>
      <c r="E424" s="217" t="s">
        <v>30</v>
      </c>
      <c r="F424" s="218" t="s">
        <v>602</v>
      </c>
      <c r="G424" s="216"/>
      <c r="H424" s="219">
        <v>2.75</v>
      </c>
      <c r="I424" s="220"/>
      <c r="J424" s="216"/>
      <c r="K424" s="216"/>
      <c r="L424" s="221"/>
      <c r="M424" s="222"/>
      <c r="N424" s="223"/>
      <c r="O424" s="223"/>
      <c r="P424" s="223"/>
      <c r="Q424" s="223"/>
      <c r="R424" s="223"/>
      <c r="S424" s="223"/>
      <c r="T424" s="224"/>
      <c r="AT424" s="225" t="s">
        <v>168</v>
      </c>
      <c r="AU424" s="225" t="s">
        <v>84</v>
      </c>
      <c r="AV424" s="12" t="s">
        <v>84</v>
      </c>
      <c r="AW424" s="12" t="s">
        <v>37</v>
      </c>
      <c r="AX424" s="12" t="s">
        <v>74</v>
      </c>
      <c r="AY424" s="225" t="s">
        <v>159</v>
      </c>
    </row>
    <row r="425" spans="2:65" s="12" customFormat="1" ht="12" x14ac:dyDescent="0.3">
      <c r="B425" s="215"/>
      <c r="C425" s="216"/>
      <c r="D425" s="206" t="s">
        <v>168</v>
      </c>
      <c r="E425" s="217" t="s">
        <v>30</v>
      </c>
      <c r="F425" s="218" t="s">
        <v>603</v>
      </c>
      <c r="G425" s="216"/>
      <c r="H425" s="219">
        <v>18.3</v>
      </c>
      <c r="I425" s="220"/>
      <c r="J425" s="216"/>
      <c r="K425" s="216"/>
      <c r="L425" s="221"/>
      <c r="M425" s="222"/>
      <c r="N425" s="223"/>
      <c r="O425" s="223"/>
      <c r="P425" s="223"/>
      <c r="Q425" s="223"/>
      <c r="R425" s="223"/>
      <c r="S425" s="223"/>
      <c r="T425" s="224"/>
      <c r="AT425" s="225" t="s">
        <v>168</v>
      </c>
      <c r="AU425" s="225" t="s">
        <v>84</v>
      </c>
      <c r="AV425" s="12" t="s">
        <v>84</v>
      </c>
      <c r="AW425" s="12" t="s">
        <v>37</v>
      </c>
      <c r="AX425" s="12" t="s">
        <v>74</v>
      </c>
      <c r="AY425" s="225" t="s">
        <v>159</v>
      </c>
    </row>
    <row r="426" spans="2:65" s="12" customFormat="1" ht="12" x14ac:dyDescent="0.3">
      <c r="B426" s="215"/>
      <c r="C426" s="216"/>
      <c r="D426" s="206" t="s">
        <v>168</v>
      </c>
      <c r="E426" s="217" t="s">
        <v>30</v>
      </c>
      <c r="F426" s="218" t="s">
        <v>604</v>
      </c>
      <c r="G426" s="216"/>
      <c r="H426" s="219">
        <v>157.75800000000001</v>
      </c>
      <c r="I426" s="220"/>
      <c r="J426" s="216"/>
      <c r="K426" s="216"/>
      <c r="L426" s="221"/>
      <c r="M426" s="222"/>
      <c r="N426" s="223"/>
      <c r="O426" s="223"/>
      <c r="P426" s="223"/>
      <c r="Q426" s="223"/>
      <c r="R426" s="223"/>
      <c r="S426" s="223"/>
      <c r="T426" s="224"/>
      <c r="AT426" s="225" t="s">
        <v>168</v>
      </c>
      <c r="AU426" s="225" t="s">
        <v>84</v>
      </c>
      <c r="AV426" s="12" t="s">
        <v>84</v>
      </c>
      <c r="AW426" s="12" t="s">
        <v>37</v>
      </c>
      <c r="AX426" s="12" t="s">
        <v>74</v>
      </c>
      <c r="AY426" s="225" t="s">
        <v>159</v>
      </c>
    </row>
    <row r="427" spans="2:65" s="13" customFormat="1" ht="12" x14ac:dyDescent="0.3">
      <c r="B427" s="226"/>
      <c r="C427" s="227"/>
      <c r="D427" s="206" t="s">
        <v>168</v>
      </c>
      <c r="E427" s="228" t="s">
        <v>30</v>
      </c>
      <c r="F427" s="229" t="s">
        <v>186</v>
      </c>
      <c r="G427" s="227"/>
      <c r="H427" s="230">
        <v>473</v>
      </c>
      <c r="I427" s="231"/>
      <c r="J427" s="227"/>
      <c r="K427" s="227"/>
      <c r="L427" s="232"/>
      <c r="M427" s="233"/>
      <c r="N427" s="234"/>
      <c r="O427" s="234"/>
      <c r="P427" s="234"/>
      <c r="Q427" s="234"/>
      <c r="R427" s="234"/>
      <c r="S427" s="234"/>
      <c r="T427" s="235"/>
      <c r="AT427" s="236" t="s">
        <v>168</v>
      </c>
      <c r="AU427" s="236" t="s">
        <v>84</v>
      </c>
      <c r="AV427" s="13" t="s">
        <v>166</v>
      </c>
      <c r="AW427" s="13" t="s">
        <v>37</v>
      </c>
      <c r="AX427" s="13" t="s">
        <v>82</v>
      </c>
      <c r="AY427" s="236" t="s">
        <v>159</v>
      </c>
    </row>
    <row r="428" spans="2:65" s="11" customFormat="1" ht="12" x14ac:dyDescent="0.3">
      <c r="B428" s="204"/>
      <c r="C428" s="205"/>
      <c r="D428" s="206" t="s">
        <v>168</v>
      </c>
      <c r="E428" s="207" t="s">
        <v>30</v>
      </c>
      <c r="F428" s="208" t="s">
        <v>38</v>
      </c>
      <c r="G428" s="205"/>
      <c r="H428" s="207" t="s">
        <v>30</v>
      </c>
      <c r="I428" s="209"/>
      <c r="J428" s="205"/>
      <c r="K428" s="205"/>
      <c r="L428" s="210"/>
      <c r="M428" s="211"/>
      <c r="N428" s="212"/>
      <c r="O428" s="212"/>
      <c r="P428" s="212"/>
      <c r="Q428" s="212"/>
      <c r="R428" s="212"/>
      <c r="S428" s="212"/>
      <c r="T428" s="213"/>
      <c r="AT428" s="214" t="s">
        <v>168</v>
      </c>
      <c r="AU428" s="214" t="s">
        <v>84</v>
      </c>
      <c r="AV428" s="11" t="s">
        <v>82</v>
      </c>
      <c r="AW428" s="11" t="s">
        <v>37</v>
      </c>
      <c r="AX428" s="11" t="s">
        <v>74</v>
      </c>
      <c r="AY428" s="214" t="s">
        <v>159</v>
      </c>
    </row>
    <row r="429" spans="2:65" s="11" customFormat="1" ht="12" x14ac:dyDescent="0.3">
      <c r="B429" s="204"/>
      <c r="C429" s="205"/>
      <c r="D429" s="206" t="s">
        <v>168</v>
      </c>
      <c r="E429" s="207" t="s">
        <v>30</v>
      </c>
      <c r="F429" s="208" t="s">
        <v>605</v>
      </c>
      <c r="G429" s="205"/>
      <c r="H429" s="207" t="s">
        <v>30</v>
      </c>
      <c r="I429" s="209"/>
      <c r="J429" s="205"/>
      <c r="K429" s="205"/>
      <c r="L429" s="210"/>
      <c r="M429" s="211"/>
      <c r="N429" s="212"/>
      <c r="O429" s="212"/>
      <c r="P429" s="212"/>
      <c r="Q429" s="212"/>
      <c r="R429" s="212"/>
      <c r="S429" s="212"/>
      <c r="T429" s="213"/>
      <c r="AT429" s="214" t="s">
        <v>168</v>
      </c>
      <c r="AU429" s="214" t="s">
        <v>84</v>
      </c>
      <c r="AV429" s="11" t="s">
        <v>82</v>
      </c>
      <c r="AW429" s="11" t="s">
        <v>37</v>
      </c>
      <c r="AX429" s="11" t="s">
        <v>74</v>
      </c>
      <c r="AY429" s="214" t="s">
        <v>159</v>
      </c>
    </row>
    <row r="430" spans="2:65" s="11" customFormat="1" ht="12" x14ac:dyDescent="0.3">
      <c r="B430" s="204"/>
      <c r="C430" s="205"/>
      <c r="D430" s="206" t="s">
        <v>168</v>
      </c>
      <c r="E430" s="207" t="s">
        <v>30</v>
      </c>
      <c r="F430" s="208" t="s">
        <v>586</v>
      </c>
      <c r="G430" s="205"/>
      <c r="H430" s="207" t="s">
        <v>30</v>
      </c>
      <c r="I430" s="209"/>
      <c r="J430" s="205"/>
      <c r="K430" s="205"/>
      <c r="L430" s="210"/>
      <c r="M430" s="211"/>
      <c r="N430" s="212"/>
      <c r="O430" s="212"/>
      <c r="P430" s="212"/>
      <c r="Q430" s="212"/>
      <c r="R430" s="212"/>
      <c r="S430" s="212"/>
      <c r="T430" s="213"/>
      <c r="AT430" s="214" t="s">
        <v>168</v>
      </c>
      <c r="AU430" s="214" t="s">
        <v>84</v>
      </c>
      <c r="AV430" s="11" t="s">
        <v>82</v>
      </c>
      <c r="AW430" s="11" t="s">
        <v>37</v>
      </c>
      <c r="AX430" s="11" t="s">
        <v>74</v>
      </c>
      <c r="AY430" s="214" t="s">
        <v>159</v>
      </c>
    </row>
    <row r="431" spans="2:65" s="11" customFormat="1" ht="12" x14ac:dyDescent="0.3">
      <c r="B431" s="204"/>
      <c r="C431" s="205"/>
      <c r="D431" s="206" t="s">
        <v>168</v>
      </c>
      <c r="E431" s="207" t="s">
        <v>30</v>
      </c>
      <c r="F431" s="208" t="s">
        <v>606</v>
      </c>
      <c r="G431" s="205"/>
      <c r="H431" s="207" t="s">
        <v>30</v>
      </c>
      <c r="I431" s="209"/>
      <c r="J431" s="205"/>
      <c r="K431" s="205"/>
      <c r="L431" s="210"/>
      <c r="M431" s="211"/>
      <c r="N431" s="212"/>
      <c r="O431" s="212"/>
      <c r="P431" s="212"/>
      <c r="Q431" s="212"/>
      <c r="R431" s="212"/>
      <c r="S431" s="212"/>
      <c r="T431" s="213"/>
      <c r="AT431" s="214" t="s">
        <v>168</v>
      </c>
      <c r="AU431" s="214" t="s">
        <v>84</v>
      </c>
      <c r="AV431" s="11" t="s">
        <v>82</v>
      </c>
      <c r="AW431" s="11" t="s">
        <v>37</v>
      </c>
      <c r="AX431" s="11" t="s">
        <v>74</v>
      </c>
      <c r="AY431" s="214" t="s">
        <v>159</v>
      </c>
    </row>
    <row r="432" spans="2:65" s="1" customFormat="1" ht="25.5" customHeight="1" x14ac:dyDescent="0.3">
      <c r="B432" s="41"/>
      <c r="C432" s="192" t="s">
        <v>607</v>
      </c>
      <c r="D432" s="192" t="s">
        <v>161</v>
      </c>
      <c r="E432" s="193" t="s">
        <v>608</v>
      </c>
      <c r="F432" s="194" t="s">
        <v>609</v>
      </c>
      <c r="G432" s="195" t="s">
        <v>214</v>
      </c>
      <c r="H432" s="196">
        <v>10</v>
      </c>
      <c r="I432" s="197"/>
      <c r="J432" s="198">
        <f>ROUND(I432*H432,2)</f>
        <v>0</v>
      </c>
      <c r="K432" s="194" t="s">
        <v>165</v>
      </c>
      <c r="L432" s="61"/>
      <c r="M432" s="199" t="s">
        <v>30</v>
      </c>
      <c r="N432" s="200" t="s">
        <v>45</v>
      </c>
      <c r="O432" s="42"/>
      <c r="P432" s="201">
        <f>O432*H432</f>
        <v>0</v>
      </c>
      <c r="Q432" s="201">
        <v>4.2500000000000003E-2</v>
      </c>
      <c r="R432" s="201">
        <f>Q432*H432</f>
        <v>0.42500000000000004</v>
      </c>
      <c r="S432" s="201">
        <v>0</v>
      </c>
      <c r="T432" s="202">
        <f>S432*H432</f>
        <v>0</v>
      </c>
      <c r="AR432" s="24" t="s">
        <v>166</v>
      </c>
      <c r="AT432" s="24" t="s">
        <v>161</v>
      </c>
      <c r="AU432" s="24" t="s">
        <v>84</v>
      </c>
      <c r="AY432" s="24" t="s">
        <v>159</v>
      </c>
      <c r="BE432" s="203">
        <f>IF(N432="základní",J432,0)</f>
        <v>0</v>
      </c>
      <c r="BF432" s="203">
        <f>IF(N432="snížená",J432,0)</f>
        <v>0</v>
      </c>
      <c r="BG432" s="203">
        <f>IF(N432="zákl. přenesená",J432,0)</f>
        <v>0</v>
      </c>
      <c r="BH432" s="203">
        <f>IF(N432="sníž. přenesená",J432,0)</f>
        <v>0</v>
      </c>
      <c r="BI432" s="203">
        <f>IF(N432="nulová",J432,0)</f>
        <v>0</v>
      </c>
      <c r="BJ432" s="24" t="s">
        <v>82</v>
      </c>
      <c r="BK432" s="203">
        <f>ROUND(I432*H432,2)</f>
        <v>0</v>
      </c>
      <c r="BL432" s="24" t="s">
        <v>166</v>
      </c>
      <c r="BM432" s="24" t="s">
        <v>610</v>
      </c>
    </row>
    <row r="433" spans="2:65" s="11" customFormat="1" ht="12" x14ac:dyDescent="0.3">
      <c r="B433" s="204"/>
      <c r="C433" s="205"/>
      <c r="D433" s="206" t="s">
        <v>168</v>
      </c>
      <c r="E433" s="207" t="s">
        <v>30</v>
      </c>
      <c r="F433" s="208" t="s">
        <v>611</v>
      </c>
      <c r="G433" s="205"/>
      <c r="H433" s="207" t="s">
        <v>30</v>
      </c>
      <c r="I433" s="209"/>
      <c r="J433" s="205"/>
      <c r="K433" s="205"/>
      <c r="L433" s="210"/>
      <c r="M433" s="211"/>
      <c r="N433" s="212"/>
      <c r="O433" s="212"/>
      <c r="P433" s="212"/>
      <c r="Q433" s="212"/>
      <c r="R433" s="212"/>
      <c r="S433" s="212"/>
      <c r="T433" s="213"/>
      <c r="AT433" s="214" t="s">
        <v>168</v>
      </c>
      <c r="AU433" s="214" t="s">
        <v>84</v>
      </c>
      <c r="AV433" s="11" t="s">
        <v>82</v>
      </c>
      <c r="AW433" s="11" t="s">
        <v>37</v>
      </c>
      <c r="AX433" s="11" t="s">
        <v>74</v>
      </c>
      <c r="AY433" s="214" t="s">
        <v>159</v>
      </c>
    </row>
    <row r="434" spans="2:65" s="11" customFormat="1" ht="12" x14ac:dyDescent="0.3">
      <c r="B434" s="204"/>
      <c r="C434" s="205"/>
      <c r="D434" s="206" t="s">
        <v>168</v>
      </c>
      <c r="E434" s="207" t="s">
        <v>30</v>
      </c>
      <c r="F434" s="208" t="s">
        <v>612</v>
      </c>
      <c r="G434" s="205"/>
      <c r="H434" s="207" t="s">
        <v>30</v>
      </c>
      <c r="I434" s="209"/>
      <c r="J434" s="205"/>
      <c r="K434" s="205"/>
      <c r="L434" s="210"/>
      <c r="M434" s="211"/>
      <c r="N434" s="212"/>
      <c r="O434" s="212"/>
      <c r="P434" s="212"/>
      <c r="Q434" s="212"/>
      <c r="R434" s="212"/>
      <c r="S434" s="212"/>
      <c r="T434" s="213"/>
      <c r="AT434" s="214" t="s">
        <v>168</v>
      </c>
      <c r="AU434" s="214" t="s">
        <v>84</v>
      </c>
      <c r="AV434" s="11" t="s">
        <v>82</v>
      </c>
      <c r="AW434" s="11" t="s">
        <v>37</v>
      </c>
      <c r="AX434" s="11" t="s">
        <v>74</v>
      </c>
      <c r="AY434" s="214" t="s">
        <v>159</v>
      </c>
    </row>
    <row r="435" spans="2:65" s="12" customFormat="1" ht="12" x14ac:dyDescent="0.3">
      <c r="B435" s="215"/>
      <c r="C435" s="216"/>
      <c r="D435" s="206" t="s">
        <v>168</v>
      </c>
      <c r="E435" s="217" t="s">
        <v>30</v>
      </c>
      <c r="F435" s="218" t="s">
        <v>613</v>
      </c>
      <c r="G435" s="216"/>
      <c r="H435" s="219">
        <v>10</v>
      </c>
      <c r="I435" s="220"/>
      <c r="J435" s="216"/>
      <c r="K435" s="216"/>
      <c r="L435" s="221"/>
      <c r="M435" s="222"/>
      <c r="N435" s="223"/>
      <c r="O435" s="223"/>
      <c r="P435" s="223"/>
      <c r="Q435" s="223"/>
      <c r="R435" s="223"/>
      <c r="S435" s="223"/>
      <c r="T435" s="224"/>
      <c r="AT435" s="225" t="s">
        <v>168</v>
      </c>
      <c r="AU435" s="225" t="s">
        <v>84</v>
      </c>
      <c r="AV435" s="12" t="s">
        <v>84</v>
      </c>
      <c r="AW435" s="12" t="s">
        <v>37</v>
      </c>
      <c r="AX435" s="12" t="s">
        <v>82</v>
      </c>
      <c r="AY435" s="225" t="s">
        <v>159</v>
      </c>
    </row>
    <row r="436" spans="2:65" s="1" customFormat="1" ht="25.5" customHeight="1" x14ac:dyDescent="0.3">
      <c r="B436" s="41"/>
      <c r="C436" s="192" t="s">
        <v>614</v>
      </c>
      <c r="D436" s="192" t="s">
        <v>161</v>
      </c>
      <c r="E436" s="193" t="s">
        <v>615</v>
      </c>
      <c r="F436" s="194" t="s">
        <v>616</v>
      </c>
      <c r="G436" s="195" t="s">
        <v>214</v>
      </c>
      <c r="H436" s="196">
        <v>10</v>
      </c>
      <c r="I436" s="197"/>
      <c r="J436" s="198">
        <f>ROUND(I436*H436,2)</f>
        <v>0</v>
      </c>
      <c r="K436" s="194" t="s">
        <v>165</v>
      </c>
      <c r="L436" s="61"/>
      <c r="M436" s="199" t="s">
        <v>30</v>
      </c>
      <c r="N436" s="200" t="s">
        <v>45</v>
      </c>
      <c r="O436" s="42"/>
      <c r="P436" s="201">
        <f>O436*H436</f>
        <v>0</v>
      </c>
      <c r="Q436" s="201">
        <v>1.6E-2</v>
      </c>
      <c r="R436" s="201">
        <f>Q436*H436</f>
        <v>0.16</v>
      </c>
      <c r="S436" s="201">
        <v>0</v>
      </c>
      <c r="T436" s="202">
        <f>S436*H436</f>
        <v>0</v>
      </c>
      <c r="AR436" s="24" t="s">
        <v>166</v>
      </c>
      <c r="AT436" s="24" t="s">
        <v>161</v>
      </c>
      <c r="AU436" s="24" t="s">
        <v>84</v>
      </c>
      <c r="AY436" s="24" t="s">
        <v>159</v>
      </c>
      <c r="BE436" s="203">
        <f>IF(N436="základní",J436,0)</f>
        <v>0</v>
      </c>
      <c r="BF436" s="203">
        <f>IF(N436="snížená",J436,0)</f>
        <v>0</v>
      </c>
      <c r="BG436" s="203">
        <f>IF(N436="zákl. přenesená",J436,0)</f>
        <v>0</v>
      </c>
      <c r="BH436" s="203">
        <f>IF(N436="sníž. přenesená",J436,0)</f>
        <v>0</v>
      </c>
      <c r="BI436" s="203">
        <f>IF(N436="nulová",J436,0)</f>
        <v>0</v>
      </c>
      <c r="BJ436" s="24" t="s">
        <v>82</v>
      </c>
      <c r="BK436" s="203">
        <f>ROUND(I436*H436,2)</f>
        <v>0</v>
      </c>
      <c r="BL436" s="24" t="s">
        <v>166</v>
      </c>
      <c r="BM436" s="24" t="s">
        <v>617</v>
      </c>
    </row>
    <row r="437" spans="2:65" s="11" customFormat="1" ht="12" x14ac:dyDescent="0.3">
      <c r="B437" s="204"/>
      <c r="C437" s="205"/>
      <c r="D437" s="206" t="s">
        <v>168</v>
      </c>
      <c r="E437" s="207" t="s">
        <v>30</v>
      </c>
      <c r="F437" s="208" t="s">
        <v>618</v>
      </c>
      <c r="G437" s="205"/>
      <c r="H437" s="207" t="s">
        <v>30</v>
      </c>
      <c r="I437" s="209"/>
      <c r="J437" s="205"/>
      <c r="K437" s="205"/>
      <c r="L437" s="210"/>
      <c r="M437" s="211"/>
      <c r="N437" s="212"/>
      <c r="O437" s="212"/>
      <c r="P437" s="212"/>
      <c r="Q437" s="212"/>
      <c r="R437" s="212"/>
      <c r="S437" s="212"/>
      <c r="T437" s="213"/>
      <c r="AT437" s="214" t="s">
        <v>168</v>
      </c>
      <c r="AU437" s="214" t="s">
        <v>84</v>
      </c>
      <c r="AV437" s="11" t="s">
        <v>82</v>
      </c>
      <c r="AW437" s="11" t="s">
        <v>37</v>
      </c>
      <c r="AX437" s="11" t="s">
        <v>74</v>
      </c>
      <c r="AY437" s="214" t="s">
        <v>159</v>
      </c>
    </row>
    <row r="438" spans="2:65" s="11" customFormat="1" ht="12" x14ac:dyDescent="0.3">
      <c r="B438" s="204"/>
      <c r="C438" s="205"/>
      <c r="D438" s="206" t="s">
        <v>168</v>
      </c>
      <c r="E438" s="207" t="s">
        <v>30</v>
      </c>
      <c r="F438" s="208" t="s">
        <v>619</v>
      </c>
      <c r="G438" s="205"/>
      <c r="H438" s="207" t="s">
        <v>30</v>
      </c>
      <c r="I438" s="209"/>
      <c r="J438" s="205"/>
      <c r="K438" s="205"/>
      <c r="L438" s="210"/>
      <c r="M438" s="211"/>
      <c r="N438" s="212"/>
      <c r="O438" s="212"/>
      <c r="P438" s="212"/>
      <c r="Q438" s="212"/>
      <c r="R438" s="212"/>
      <c r="S438" s="212"/>
      <c r="T438" s="213"/>
      <c r="AT438" s="214" t="s">
        <v>168</v>
      </c>
      <c r="AU438" s="214" t="s">
        <v>84</v>
      </c>
      <c r="AV438" s="11" t="s">
        <v>82</v>
      </c>
      <c r="AW438" s="11" t="s">
        <v>37</v>
      </c>
      <c r="AX438" s="11" t="s">
        <v>74</v>
      </c>
      <c r="AY438" s="214" t="s">
        <v>159</v>
      </c>
    </row>
    <row r="439" spans="2:65" s="11" customFormat="1" ht="12" x14ac:dyDescent="0.3">
      <c r="B439" s="204"/>
      <c r="C439" s="205"/>
      <c r="D439" s="206" t="s">
        <v>168</v>
      </c>
      <c r="E439" s="207" t="s">
        <v>30</v>
      </c>
      <c r="F439" s="208" t="s">
        <v>620</v>
      </c>
      <c r="G439" s="205"/>
      <c r="H439" s="207" t="s">
        <v>30</v>
      </c>
      <c r="I439" s="209"/>
      <c r="J439" s="205"/>
      <c r="K439" s="205"/>
      <c r="L439" s="210"/>
      <c r="M439" s="211"/>
      <c r="N439" s="212"/>
      <c r="O439" s="212"/>
      <c r="P439" s="212"/>
      <c r="Q439" s="212"/>
      <c r="R439" s="212"/>
      <c r="S439" s="212"/>
      <c r="T439" s="213"/>
      <c r="AT439" s="214" t="s">
        <v>168</v>
      </c>
      <c r="AU439" s="214" t="s">
        <v>84</v>
      </c>
      <c r="AV439" s="11" t="s">
        <v>82</v>
      </c>
      <c r="AW439" s="11" t="s">
        <v>37</v>
      </c>
      <c r="AX439" s="11" t="s">
        <v>74</v>
      </c>
      <c r="AY439" s="214" t="s">
        <v>159</v>
      </c>
    </row>
    <row r="440" spans="2:65" s="11" customFormat="1" ht="12" x14ac:dyDescent="0.3">
      <c r="B440" s="204"/>
      <c r="C440" s="205"/>
      <c r="D440" s="206" t="s">
        <v>168</v>
      </c>
      <c r="E440" s="207" t="s">
        <v>30</v>
      </c>
      <c r="F440" s="208" t="s">
        <v>621</v>
      </c>
      <c r="G440" s="205"/>
      <c r="H440" s="207" t="s">
        <v>30</v>
      </c>
      <c r="I440" s="209"/>
      <c r="J440" s="205"/>
      <c r="K440" s="205"/>
      <c r="L440" s="210"/>
      <c r="M440" s="211"/>
      <c r="N440" s="212"/>
      <c r="O440" s="212"/>
      <c r="P440" s="212"/>
      <c r="Q440" s="212"/>
      <c r="R440" s="212"/>
      <c r="S440" s="212"/>
      <c r="T440" s="213"/>
      <c r="AT440" s="214" t="s">
        <v>168</v>
      </c>
      <c r="AU440" s="214" t="s">
        <v>84</v>
      </c>
      <c r="AV440" s="11" t="s">
        <v>82</v>
      </c>
      <c r="AW440" s="11" t="s">
        <v>37</v>
      </c>
      <c r="AX440" s="11" t="s">
        <v>74</v>
      </c>
      <c r="AY440" s="214" t="s">
        <v>159</v>
      </c>
    </row>
    <row r="441" spans="2:65" s="11" customFormat="1" ht="12" x14ac:dyDescent="0.3">
      <c r="B441" s="204"/>
      <c r="C441" s="205"/>
      <c r="D441" s="206" t="s">
        <v>168</v>
      </c>
      <c r="E441" s="207" t="s">
        <v>30</v>
      </c>
      <c r="F441" s="208" t="s">
        <v>622</v>
      </c>
      <c r="G441" s="205"/>
      <c r="H441" s="207" t="s">
        <v>30</v>
      </c>
      <c r="I441" s="209"/>
      <c r="J441" s="205"/>
      <c r="K441" s="205"/>
      <c r="L441" s="210"/>
      <c r="M441" s="211"/>
      <c r="N441" s="212"/>
      <c r="O441" s="212"/>
      <c r="P441" s="212"/>
      <c r="Q441" s="212"/>
      <c r="R441" s="212"/>
      <c r="S441" s="212"/>
      <c r="T441" s="213"/>
      <c r="AT441" s="214" t="s">
        <v>168</v>
      </c>
      <c r="AU441" s="214" t="s">
        <v>84</v>
      </c>
      <c r="AV441" s="11" t="s">
        <v>82</v>
      </c>
      <c r="AW441" s="11" t="s">
        <v>37</v>
      </c>
      <c r="AX441" s="11" t="s">
        <v>74</v>
      </c>
      <c r="AY441" s="214" t="s">
        <v>159</v>
      </c>
    </row>
    <row r="442" spans="2:65" s="12" customFormat="1" ht="12" x14ac:dyDescent="0.3">
      <c r="B442" s="215"/>
      <c r="C442" s="216"/>
      <c r="D442" s="206" t="s">
        <v>168</v>
      </c>
      <c r="E442" s="217" t="s">
        <v>30</v>
      </c>
      <c r="F442" s="218" t="s">
        <v>613</v>
      </c>
      <c r="G442" s="216"/>
      <c r="H442" s="219">
        <v>10</v>
      </c>
      <c r="I442" s="220"/>
      <c r="J442" s="216"/>
      <c r="K442" s="216"/>
      <c r="L442" s="221"/>
      <c r="M442" s="222"/>
      <c r="N442" s="223"/>
      <c r="O442" s="223"/>
      <c r="P442" s="223"/>
      <c r="Q442" s="223"/>
      <c r="R442" s="223"/>
      <c r="S442" s="223"/>
      <c r="T442" s="224"/>
      <c r="AT442" s="225" t="s">
        <v>168</v>
      </c>
      <c r="AU442" s="225" t="s">
        <v>84</v>
      </c>
      <c r="AV442" s="12" t="s">
        <v>84</v>
      </c>
      <c r="AW442" s="12" t="s">
        <v>37</v>
      </c>
      <c r="AX442" s="12" t="s">
        <v>82</v>
      </c>
      <c r="AY442" s="225" t="s">
        <v>159</v>
      </c>
    </row>
    <row r="443" spans="2:65" s="1" customFormat="1" ht="25.5" customHeight="1" x14ac:dyDescent="0.3">
      <c r="B443" s="41"/>
      <c r="C443" s="192" t="s">
        <v>623</v>
      </c>
      <c r="D443" s="192" t="s">
        <v>161</v>
      </c>
      <c r="E443" s="193" t="s">
        <v>624</v>
      </c>
      <c r="F443" s="194" t="s">
        <v>625</v>
      </c>
      <c r="G443" s="195" t="s">
        <v>214</v>
      </c>
      <c r="H443" s="196">
        <v>10</v>
      </c>
      <c r="I443" s="197"/>
      <c r="J443" s="198">
        <f>ROUND(I443*H443,2)</f>
        <v>0</v>
      </c>
      <c r="K443" s="194" t="s">
        <v>165</v>
      </c>
      <c r="L443" s="61"/>
      <c r="M443" s="199" t="s">
        <v>30</v>
      </c>
      <c r="N443" s="200" t="s">
        <v>45</v>
      </c>
      <c r="O443" s="42"/>
      <c r="P443" s="201">
        <f>O443*H443</f>
        <v>0</v>
      </c>
      <c r="Q443" s="201">
        <v>8.0000000000000002E-3</v>
      </c>
      <c r="R443" s="201">
        <f>Q443*H443</f>
        <v>0.08</v>
      </c>
      <c r="S443" s="201">
        <v>0</v>
      </c>
      <c r="T443" s="202">
        <f>S443*H443</f>
        <v>0</v>
      </c>
      <c r="AR443" s="24" t="s">
        <v>166</v>
      </c>
      <c r="AT443" s="24" t="s">
        <v>161</v>
      </c>
      <c r="AU443" s="24" t="s">
        <v>84</v>
      </c>
      <c r="AY443" s="24" t="s">
        <v>159</v>
      </c>
      <c r="BE443" s="203">
        <f>IF(N443="základní",J443,0)</f>
        <v>0</v>
      </c>
      <c r="BF443" s="203">
        <f>IF(N443="snížená",J443,0)</f>
        <v>0</v>
      </c>
      <c r="BG443" s="203">
        <f>IF(N443="zákl. přenesená",J443,0)</f>
        <v>0</v>
      </c>
      <c r="BH443" s="203">
        <f>IF(N443="sníž. přenesená",J443,0)</f>
        <v>0</v>
      </c>
      <c r="BI443" s="203">
        <f>IF(N443="nulová",J443,0)</f>
        <v>0</v>
      </c>
      <c r="BJ443" s="24" t="s">
        <v>82</v>
      </c>
      <c r="BK443" s="203">
        <f>ROUND(I443*H443,2)</f>
        <v>0</v>
      </c>
      <c r="BL443" s="24" t="s">
        <v>166</v>
      </c>
      <c r="BM443" s="24" t="s">
        <v>626</v>
      </c>
    </row>
    <row r="444" spans="2:65" s="10" customFormat="1" ht="29.85" customHeight="1" x14ac:dyDescent="0.35">
      <c r="B444" s="176"/>
      <c r="C444" s="177"/>
      <c r="D444" s="178" t="s">
        <v>73</v>
      </c>
      <c r="E444" s="190" t="s">
        <v>627</v>
      </c>
      <c r="F444" s="190" t="s">
        <v>628</v>
      </c>
      <c r="G444" s="177"/>
      <c r="H444" s="177"/>
      <c r="I444" s="180"/>
      <c r="J444" s="191">
        <f>BK444</f>
        <v>0</v>
      </c>
      <c r="K444" s="177"/>
      <c r="L444" s="182"/>
      <c r="M444" s="183"/>
      <c r="N444" s="184"/>
      <c r="O444" s="184"/>
      <c r="P444" s="185">
        <f>SUM(P445:P590)</f>
        <v>0</v>
      </c>
      <c r="Q444" s="184"/>
      <c r="R444" s="185">
        <f>SUM(R445:R590)</f>
        <v>4.9007902999999988</v>
      </c>
      <c r="S444" s="184"/>
      <c r="T444" s="186">
        <f>SUM(T445:T590)</f>
        <v>0</v>
      </c>
      <c r="AR444" s="187" t="s">
        <v>82</v>
      </c>
      <c r="AT444" s="188" t="s">
        <v>73</v>
      </c>
      <c r="AU444" s="188" t="s">
        <v>82</v>
      </c>
      <c r="AY444" s="187" t="s">
        <v>159</v>
      </c>
      <c r="BK444" s="189">
        <f>SUM(BK445:BK590)</f>
        <v>0</v>
      </c>
    </row>
    <row r="445" spans="2:65" s="1" customFormat="1" ht="25.5" customHeight="1" x14ac:dyDescent="0.3">
      <c r="B445" s="41"/>
      <c r="C445" s="192" t="s">
        <v>629</v>
      </c>
      <c r="D445" s="192" t="s">
        <v>161</v>
      </c>
      <c r="E445" s="193" t="s">
        <v>630</v>
      </c>
      <c r="F445" s="194" t="s">
        <v>631</v>
      </c>
      <c r="G445" s="195" t="s">
        <v>214</v>
      </c>
      <c r="H445" s="196">
        <v>26.6</v>
      </c>
      <c r="I445" s="197"/>
      <c r="J445" s="198">
        <f>ROUND(I445*H445,2)</f>
        <v>0</v>
      </c>
      <c r="K445" s="194" t="s">
        <v>165</v>
      </c>
      <c r="L445" s="61"/>
      <c r="M445" s="199" t="s">
        <v>30</v>
      </c>
      <c r="N445" s="200" t="s">
        <v>45</v>
      </c>
      <c r="O445" s="42"/>
      <c r="P445" s="201">
        <f>O445*H445</f>
        <v>0</v>
      </c>
      <c r="Q445" s="201">
        <v>2.6360000000000001E-2</v>
      </c>
      <c r="R445" s="201">
        <f>Q445*H445</f>
        <v>0.70117600000000002</v>
      </c>
      <c r="S445" s="201">
        <v>0</v>
      </c>
      <c r="T445" s="202">
        <f>S445*H445</f>
        <v>0</v>
      </c>
      <c r="AR445" s="24" t="s">
        <v>166</v>
      </c>
      <c r="AT445" s="24" t="s">
        <v>161</v>
      </c>
      <c r="AU445" s="24" t="s">
        <v>84</v>
      </c>
      <c r="AY445" s="24" t="s">
        <v>159</v>
      </c>
      <c r="BE445" s="203">
        <f>IF(N445="základní",J445,0)</f>
        <v>0</v>
      </c>
      <c r="BF445" s="203">
        <f>IF(N445="snížená",J445,0)</f>
        <v>0</v>
      </c>
      <c r="BG445" s="203">
        <f>IF(N445="zákl. přenesená",J445,0)</f>
        <v>0</v>
      </c>
      <c r="BH445" s="203">
        <f>IF(N445="sníž. přenesená",J445,0)</f>
        <v>0</v>
      </c>
      <c r="BI445" s="203">
        <f>IF(N445="nulová",J445,0)</f>
        <v>0</v>
      </c>
      <c r="BJ445" s="24" t="s">
        <v>82</v>
      </c>
      <c r="BK445" s="203">
        <f>ROUND(I445*H445,2)</f>
        <v>0</v>
      </c>
      <c r="BL445" s="24" t="s">
        <v>166</v>
      </c>
      <c r="BM445" s="24" t="s">
        <v>632</v>
      </c>
    </row>
    <row r="446" spans="2:65" s="11" customFormat="1" ht="12" x14ac:dyDescent="0.3">
      <c r="B446" s="204"/>
      <c r="C446" s="205"/>
      <c r="D446" s="206" t="s">
        <v>168</v>
      </c>
      <c r="E446" s="207" t="s">
        <v>30</v>
      </c>
      <c r="F446" s="208" t="s">
        <v>633</v>
      </c>
      <c r="G446" s="205"/>
      <c r="H446" s="207" t="s">
        <v>30</v>
      </c>
      <c r="I446" s="209"/>
      <c r="J446" s="205"/>
      <c r="K446" s="205"/>
      <c r="L446" s="210"/>
      <c r="M446" s="211"/>
      <c r="N446" s="212"/>
      <c r="O446" s="212"/>
      <c r="P446" s="212"/>
      <c r="Q446" s="212"/>
      <c r="R446" s="212"/>
      <c r="S446" s="212"/>
      <c r="T446" s="213"/>
      <c r="AT446" s="214" t="s">
        <v>168</v>
      </c>
      <c r="AU446" s="214" t="s">
        <v>84</v>
      </c>
      <c r="AV446" s="11" t="s">
        <v>82</v>
      </c>
      <c r="AW446" s="11" t="s">
        <v>37</v>
      </c>
      <c r="AX446" s="11" t="s">
        <v>74</v>
      </c>
      <c r="AY446" s="214" t="s">
        <v>159</v>
      </c>
    </row>
    <row r="447" spans="2:65" s="11" customFormat="1" ht="12" x14ac:dyDescent="0.3">
      <c r="B447" s="204"/>
      <c r="C447" s="205"/>
      <c r="D447" s="206" t="s">
        <v>168</v>
      </c>
      <c r="E447" s="207" t="s">
        <v>30</v>
      </c>
      <c r="F447" s="208" t="s">
        <v>634</v>
      </c>
      <c r="G447" s="205"/>
      <c r="H447" s="207" t="s">
        <v>30</v>
      </c>
      <c r="I447" s="209"/>
      <c r="J447" s="205"/>
      <c r="K447" s="205"/>
      <c r="L447" s="210"/>
      <c r="M447" s="211"/>
      <c r="N447" s="212"/>
      <c r="O447" s="212"/>
      <c r="P447" s="212"/>
      <c r="Q447" s="212"/>
      <c r="R447" s="212"/>
      <c r="S447" s="212"/>
      <c r="T447" s="213"/>
      <c r="AT447" s="214" t="s">
        <v>168</v>
      </c>
      <c r="AU447" s="214" t="s">
        <v>84</v>
      </c>
      <c r="AV447" s="11" t="s">
        <v>82</v>
      </c>
      <c r="AW447" s="11" t="s">
        <v>37</v>
      </c>
      <c r="AX447" s="11" t="s">
        <v>74</v>
      </c>
      <c r="AY447" s="214" t="s">
        <v>159</v>
      </c>
    </row>
    <row r="448" spans="2:65" s="11" customFormat="1" ht="12" x14ac:dyDescent="0.3">
      <c r="B448" s="204"/>
      <c r="C448" s="205"/>
      <c r="D448" s="206" t="s">
        <v>168</v>
      </c>
      <c r="E448" s="207" t="s">
        <v>30</v>
      </c>
      <c r="F448" s="208" t="s">
        <v>635</v>
      </c>
      <c r="G448" s="205"/>
      <c r="H448" s="207" t="s">
        <v>30</v>
      </c>
      <c r="I448" s="209"/>
      <c r="J448" s="205"/>
      <c r="K448" s="205"/>
      <c r="L448" s="210"/>
      <c r="M448" s="211"/>
      <c r="N448" s="212"/>
      <c r="O448" s="212"/>
      <c r="P448" s="212"/>
      <c r="Q448" s="212"/>
      <c r="R448" s="212"/>
      <c r="S448" s="212"/>
      <c r="T448" s="213"/>
      <c r="AT448" s="214" t="s">
        <v>168</v>
      </c>
      <c r="AU448" s="214" t="s">
        <v>84</v>
      </c>
      <c r="AV448" s="11" t="s">
        <v>82</v>
      </c>
      <c r="AW448" s="11" t="s">
        <v>37</v>
      </c>
      <c r="AX448" s="11" t="s">
        <v>74</v>
      </c>
      <c r="AY448" s="214" t="s">
        <v>159</v>
      </c>
    </row>
    <row r="449" spans="2:65" s="12" customFormat="1" ht="12" x14ac:dyDescent="0.3">
      <c r="B449" s="215"/>
      <c r="C449" s="216"/>
      <c r="D449" s="206" t="s">
        <v>168</v>
      </c>
      <c r="E449" s="217" t="s">
        <v>30</v>
      </c>
      <c r="F449" s="218" t="s">
        <v>636</v>
      </c>
      <c r="G449" s="216"/>
      <c r="H449" s="219">
        <v>6.6</v>
      </c>
      <c r="I449" s="220"/>
      <c r="J449" s="216"/>
      <c r="K449" s="216"/>
      <c r="L449" s="221"/>
      <c r="M449" s="222"/>
      <c r="N449" s="223"/>
      <c r="O449" s="223"/>
      <c r="P449" s="223"/>
      <c r="Q449" s="223"/>
      <c r="R449" s="223"/>
      <c r="S449" s="223"/>
      <c r="T449" s="224"/>
      <c r="AT449" s="225" t="s">
        <v>168</v>
      </c>
      <c r="AU449" s="225" t="s">
        <v>84</v>
      </c>
      <c r="AV449" s="12" t="s">
        <v>84</v>
      </c>
      <c r="AW449" s="12" t="s">
        <v>37</v>
      </c>
      <c r="AX449" s="12" t="s">
        <v>74</v>
      </c>
      <c r="AY449" s="225" t="s">
        <v>159</v>
      </c>
    </row>
    <row r="450" spans="2:65" s="14" customFormat="1" ht="12" x14ac:dyDescent="0.3">
      <c r="B450" s="247"/>
      <c r="C450" s="248"/>
      <c r="D450" s="206" t="s">
        <v>168</v>
      </c>
      <c r="E450" s="249" t="s">
        <v>30</v>
      </c>
      <c r="F450" s="250" t="s">
        <v>490</v>
      </c>
      <c r="G450" s="248"/>
      <c r="H450" s="251">
        <v>6.6</v>
      </c>
      <c r="I450" s="252"/>
      <c r="J450" s="248"/>
      <c r="K450" s="248"/>
      <c r="L450" s="253"/>
      <c r="M450" s="254"/>
      <c r="N450" s="255"/>
      <c r="O450" s="255"/>
      <c r="P450" s="255"/>
      <c r="Q450" s="255"/>
      <c r="R450" s="255"/>
      <c r="S450" s="255"/>
      <c r="T450" s="256"/>
      <c r="AT450" s="257" t="s">
        <v>168</v>
      </c>
      <c r="AU450" s="257" t="s">
        <v>84</v>
      </c>
      <c r="AV450" s="14" t="s">
        <v>187</v>
      </c>
      <c r="AW450" s="14" t="s">
        <v>37</v>
      </c>
      <c r="AX450" s="14" t="s">
        <v>74</v>
      </c>
      <c r="AY450" s="257" t="s">
        <v>159</v>
      </c>
    </row>
    <row r="451" spans="2:65" s="11" customFormat="1" ht="12" x14ac:dyDescent="0.3">
      <c r="B451" s="204"/>
      <c r="C451" s="205"/>
      <c r="D451" s="206" t="s">
        <v>168</v>
      </c>
      <c r="E451" s="207" t="s">
        <v>30</v>
      </c>
      <c r="F451" s="208" t="s">
        <v>637</v>
      </c>
      <c r="G451" s="205"/>
      <c r="H451" s="207" t="s">
        <v>30</v>
      </c>
      <c r="I451" s="209"/>
      <c r="J451" s="205"/>
      <c r="K451" s="205"/>
      <c r="L451" s="210"/>
      <c r="M451" s="211"/>
      <c r="N451" s="212"/>
      <c r="O451" s="212"/>
      <c r="P451" s="212"/>
      <c r="Q451" s="212"/>
      <c r="R451" s="212"/>
      <c r="S451" s="212"/>
      <c r="T451" s="213"/>
      <c r="AT451" s="214" t="s">
        <v>168</v>
      </c>
      <c r="AU451" s="214" t="s">
        <v>84</v>
      </c>
      <c r="AV451" s="11" t="s">
        <v>82</v>
      </c>
      <c r="AW451" s="11" t="s">
        <v>37</v>
      </c>
      <c r="AX451" s="11" t="s">
        <v>74</v>
      </c>
      <c r="AY451" s="214" t="s">
        <v>159</v>
      </c>
    </row>
    <row r="452" spans="2:65" s="11" customFormat="1" ht="12" x14ac:dyDescent="0.3">
      <c r="B452" s="204"/>
      <c r="C452" s="205"/>
      <c r="D452" s="206" t="s">
        <v>168</v>
      </c>
      <c r="E452" s="207" t="s">
        <v>30</v>
      </c>
      <c r="F452" s="208" t="s">
        <v>638</v>
      </c>
      <c r="G452" s="205"/>
      <c r="H452" s="207" t="s">
        <v>30</v>
      </c>
      <c r="I452" s="209"/>
      <c r="J452" s="205"/>
      <c r="K452" s="205"/>
      <c r="L452" s="210"/>
      <c r="M452" s="211"/>
      <c r="N452" s="212"/>
      <c r="O452" s="212"/>
      <c r="P452" s="212"/>
      <c r="Q452" s="212"/>
      <c r="R452" s="212"/>
      <c r="S452" s="212"/>
      <c r="T452" s="213"/>
      <c r="AT452" s="214" t="s">
        <v>168</v>
      </c>
      <c r="AU452" s="214" t="s">
        <v>84</v>
      </c>
      <c r="AV452" s="11" t="s">
        <v>82</v>
      </c>
      <c r="AW452" s="11" t="s">
        <v>37</v>
      </c>
      <c r="AX452" s="11" t="s">
        <v>74</v>
      </c>
      <c r="AY452" s="214" t="s">
        <v>159</v>
      </c>
    </row>
    <row r="453" spans="2:65" s="11" customFormat="1" ht="12" x14ac:dyDescent="0.3">
      <c r="B453" s="204"/>
      <c r="C453" s="205"/>
      <c r="D453" s="206" t="s">
        <v>168</v>
      </c>
      <c r="E453" s="207" t="s">
        <v>30</v>
      </c>
      <c r="F453" s="208" t="s">
        <v>639</v>
      </c>
      <c r="G453" s="205"/>
      <c r="H453" s="207" t="s">
        <v>30</v>
      </c>
      <c r="I453" s="209"/>
      <c r="J453" s="205"/>
      <c r="K453" s="205"/>
      <c r="L453" s="210"/>
      <c r="M453" s="211"/>
      <c r="N453" s="212"/>
      <c r="O453" s="212"/>
      <c r="P453" s="212"/>
      <c r="Q453" s="212"/>
      <c r="R453" s="212"/>
      <c r="S453" s="212"/>
      <c r="T453" s="213"/>
      <c r="AT453" s="214" t="s">
        <v>168</v>
      </c>
      <c r="AU453" s="214" t="s">
        <v>84</v>
      </c>
      <c r="AV453" s="11" t="s">
        <v>82</v>
      </c>
      <c r="AW453" s="11" t="s">
        <v>37</v>
      </c>
      <c r="AX453" s="11" t="s">
        <v>74</v>
      </c>
      <c r="AY453" s="214" t="s">
        <v>159</v>
      </c>
    </row>
    <row r="454" spans="2:65" s="12" customFormat="1" ht="12" x14ac:dyDescent="0.3">
      <c r="B454" s="215"/>
      <c r="C454" s="216"/>
      <c r="D454" s="206" t="s">
        <v>168</v>
      </c>
      <c r="E454" s="217" t="s">
        <v>30</v>
      </c>
      <c r="F454" s="218" t="s">
        <v>640</v>
      </c>
      <c r="G454" s="216"/>
      <c r="H454" s="219">
        <v>20</v>
      </c>
      <c r="I454" s="220"/>
      <c r="J454" s="216"/>
      <c r="K454" s="216"/>
      <c r="L454" s="221"/>
      <c r="M454" s="222"/>
      <c r="N454" s="223"/>
      <c r="O454" s="223"/>
      <c r="P454" s="223"/>
      <c r="Q454" s="223"/>
      <c r="R454" s="223"/>
      <c r="S454" s="223"/>
      <c r="T454" s="224"/>
      <c r="AT454" s="225" t="s">
        <v>168</v>
      </c>
      <c r="AU454" s="225" t="s">
        <v>84</v>
      </c>
      <c r="AV454" s="12" t="s">
        <v>84</v>
      </c>
      <c r="AW454" s="12" t="s">
        <v>37</v>
      </c>
      <c r="AX454" s="12" t="s">
        <v>74</v>
      </c>
      <c r="AY454" s="225" t="s">
        <v>159</v>
      </c>
    </row>
    <row r="455" spans="2:65" s="14" customFormat="1" ht="12" x14ac:dyDescent="0.3">
      <c r="B455" s="247"/>
      <c r="C455" s="248"/>
      <c r="D455" s="206" t="s">
        <v>168</v>
      </c>
      <c r="E455" s="249" t="s">
        <v>30</v>
      </c>
      <c r="F455" s="250" t="s">
        <v>497</v>
      </c>
      <c r="G455" s="248"/>
      <c r="H455" s="251">
        <v>20</v>
      </c>
      <c r="I455" s="252"/>
      <c r="J455" s="248"/>
      <c r="K455" s="248"/>
      <c r="L455" s="253"/>
      <c r="M455" s="254"/>
      <c r="N455" s="255"/>
      <c r="O455" s="255"/>
      <c r="P455" s="255"/>
      <c r="Q455" s="255"/>
      <c r="R455" s="255"/>
      <c r="S455" s="255"/>
      <c r="T455" s="256"/>
      <c r="AT455" s="257" t="s">
        <v>168</v>
      </c>
      <c r="AU455" s="257" t="s">
        <v>84</v>
      </c>
      <c r="AV455" s="14" t="s">
        <v>187</v>
      </c>
      <c r="AW455" s="14" t="s">
        <v>37</v>
      </c>
      <c r="AX455" s="14" t="s">
        <v>74</v>
      </c>
      <c r="AY455" s="257" t="s">
        <v>159</v>
      </c>
    </row>
    <row r="456" spans="2:65" s="13" customFormat="1" ht="12" x14ac:dyDescent="0.3">
      <c r="B456" s="226"/>
      <c r="C456" s="227"/>
      <c r="D456" s="206" t="s">
        <v>168</v>
      </c>
      <c r="E456" s="228" t="s">
        <v>30</v>
      </c>
      <c r="F456" s="229" t="s">
        <v>186</v>
      </c>
      <c r="G456" s="227"/>
      <c r="H456" s="230">
        <v>26.6</v>
      </c>
      <c r="I456" s="231"/>
      <c r="J456" s="227"/>
      <c r="K456" s="227"/>
      <c r="L456" s="232"/>
      <c r="M456" s="233"/>
      <c r="N456" s="234"/>
      <c r="O456" s="234"/>
      <c r="P456" s="234"/>
      <c r="Q456" s="234"/>
      <c r="R456" s="234"/>
      <c r="S456" s="234"/>
      <c r="T456" s="235"/>
      <c r="AT456" s="236" t="s">
        <v>168</v>
      </c>
      <c r="AU456" s="236" t="s">
        <v>84</v>
      </c>
      <c r="AV456" s="13" t="s">
        <v>166</v>
      </c>
      <c r="AW456" s="13" t="s">
        <v>37</v>
      </c>
      <c r="AX456" s="13" t="s">
        <v>82</v>
      </c>
      <c r="AY456" s="236" t="s">
        <v>159</v>
      </c>
    </row>
    <row r="457" spans="2:65" s="1" customFormat="1" ht="25.5" customHeight="1" x14ac:dyDescent="0.3">
      <c r="B457" s="41"/>
      <c r="C457" s="192" t="s">
        <v>641</v>
      </c>
      <c r="D457" s="192" t="s">
        <v>161</v>
      </c>
      <c r="E457" s="193" t="s">
        <v>642</v>
      </c>
      <c r="F457" s="194" t="s">
        <v>643</v>
      </c>
      <c r="G457" s="195" t="s">
        <v>214</v>
      </c>
      <c r="H457" s="196">
        <v>26</v>
      </c>
      <c r="I457" s="197"/>
      <c r="J457" s="198">
        <f>ROUND(I457*H457,2)</f>
        <v>0</v>
      </c>
      <c r="K457" s="194" t="s">
        <v>165</v>
      </c>
      <c r="L457" s="61"/>
      <c r="M457" s="199" t="s">
        <v>30</v>
      </c>
      <c r="N457" s="200" t="s">
        <v>45</v>
      </c>
      <c r="O457" s="42"/>
      <c r="P457" s="201">
        <f>O457*H457</f>
        <v>0</v>
      </c>
      <c r="Q457" s="201">
        <v>2.0480000000000002E-2</v>
      </c>
      <c r="R457" s="201">
        <f>Q457*H457</f>
        <v>0.53248000000000006</v>
      </c>
      <c r="S457" s="201">
        <v>0</v>
      </c>
      <c r="T457" s="202">
        <f>S457*H457</f>
        <v>0</v>
      </c>
      <c r="AR457" s="24" t="s">
        <v>166</v>
      </c>
      <c r="AT457" s="24" t="s">
        <v>161</v>
      </c>
      <c r="AU457" s="24" t="s">
        <v>84</v>
      </c>
      <c r="AY457" s="24" t="s">
        <v>159</v>
      </c>
      <c r="BE457" s="203">
        <f>IF(N457="základní",J457,0)</f>
        <v>0</v>
      </c>
      <c r="BF457" s="203">
        <f>IF(N457="snížená",J457,0)</f>
        <v>0</v>
      </c>
      <c r="BG457" s="203">
        <f>IF(N457="zákl. přenesená",J457,0)</f>
        <v>0</v>
      </c>
      <c r="BH457" s="203">
        <f>IF(N457="sníž. přenesená",J457,0)</f>
        <v>0</v>
      </c>
      <c r="BI457" s="203">
        <f>IF(N457="nulová",J457,0)</f>
        <v>0</v>
      </c>
      <c r="BJ457" s="24" t="s">
        <v>82</v>
      </c>
      <c r="BK457" s="203">
        <f>ROUND(I457*H457,2)</f>
        <v>0</v>
      </c>
      <c r="BL457" s="24" t="s">
        <v>166</v>
      </c>
      <c r="BM457" s="24" t="s">
        <v>644</v>
      </c>
    </row>
    <row r="458" spans="2:65" s="11" customFormat="1" ht="12" x14ac:dyDescent="0.3">
      <c r="B458" s="204"/>
      <c r="C458" s="205"/>
      <c r="D458" s="206" t="s">
        <v>168</v>
      </c>
      <c r="E458" s="207" t="s">
        <v>30</v>
      </c>
      <c r="F458" s="208" t="s">
        <v>634</v>
      </c>
      <c r="G458" s="205"/>
      <c r="H458" s="207" t="s">
        <v>30</v>
      </c>
      <c r="I458" s="209"/>
      <c r="J458" s="205"/>
      <c r="K458" s="205"/>
      <c r="L458" s="210"/>
      <c r="M458" s="211"/>
      <c r="N458" s="212"/>
      <c r="O458" s="212"/>
      <c r="P458" s="212"/>
      <c r="Q458" s="212"/>
      <c r="R458" s="212"/>
      <c r="S458" s="212"/>
      <c r="T458" s="213"/>
      <c r="AT458" s="214" t="s">
        <v>168</v>
      </c>
      <c r="AU458" s="214" t="s">
        <v>84</v>
      </c>
      <c r="AV458" s="11" t="s">
        <v>82</v>
      </c>
      <c r="AW458" s="11" t="s">
        <v>37</v>
      </c>
      <c r="AX458" s="11" t="s">
        <v>74</v>
      </c>
      <c r="AY458" s="214" t="s">
        <v>159</v>
      </c>
    </row>
    <row r="459" spans="2:65" s="11" customFormat="1" ht="12" x14ac:dyDescent="0.3">
      <c r="B459" s="204"/>
      <c r="C459" s="205"/>
      <c r="D459" s="206" t="s">
        <v>168</v>
      </c>
      <c r="E459" s="207" t="s">
        <v>30</v>
      </c>
      <c r="F459" s="208" t="s">
        <v>635</v>
      </c>
      <c r="G459" s="205"/>
      <c r="H459" s="207" t="s">
        <v>30</v>
      </c>
      <c r="I459" s="209"/>
      <c r="J459" s="205"/>
      <c r="K459" s="205"/>
      <c r="L459" s="210"/>
      <c r="M459" s="211"/>
      <c r="N459" s="212"/>
      <c r="O459" s="212"/>
      <c r="P459" s="212"/>
      <c r="Q459" s="212"/>
      <c r="R459" s="212"/>
      <c r="S459" s="212"/>
      <c r="T459" s="213"/>
      <c r="AT459" s="214" t="s">
        <v>168</v>
      </c>
      <c r="AU459" s="214" t="s">
        <v>84</v>
      </c>
      <c r="AV459" s="11" t="s">
        <v>82</v>
      </c>
      <c r="AW459" s="11" t="s">
        <v>37</v>
      </c>
      <c r="AX459" s="11" t="s">
        <v>74</v>
      </c>
      <c r="AY459" s="214" t="s">
        <v>159</v>
      </c>
    </row>
    <row r="460" spans="2:65" s="12" customFormat="1" ht="12" x14ac:dyDescent="0.3">
      <c r="B460" s="215"/>
      <c r="C460" s="216"/>
      <c r="D460" s="206" t="s">
        <v>168</v>
      </c>
      <c r="E460" s="217" t="s">
        <v>30</v>
      </c>
      <c r="F460" s="218" t="s">
        <v>645</v>
      </c>
      <c r="G460" s="216"/>
      <c r="H460" s="219">
        <v>6</v>
      </c>
      <c r="I460" s="220"/>
      <c r="J460" s="216"/>
      <c r="K460" s="216"/>
      <c r="L460" s="221"/>
      <c r="M460" s="222"/>
      <c r="N460" s="223"/>
      <c r="O460" s="223"/>
      <c r="P460" s="223"/>
      <c r="Q460" s="223"/>
      <c r="R460" s="223"/>
      <c r="S460" s="223"/>
      <c r="T460" s="224"/>
      <c r="AT460" s="225" t="s">
        <v>168</v>
      </c>
      <c r="AU460" s="225" t="s">
        <v>84</v>
      </c>
      <c r="AV460" s="12" t="s">
        <v>84</v>
      </c>
      <c r="AW460" s="12" t="s">
        <v>37</v>
      </c>
      <c r="AX460" s="12" t="s">
        <v>74</v>
      </c>
      <c r="AY460" s="225" t="s">
        <v>159</v>
      </c>
    </row>
    <row r="461" spans="2:65" s="14" customFormat="1" ht="12" x14ac:dyDescent="0.3">
      <c r="B461" s="247"/>
      <c r="C461" s="248"/>
      <c r="D461" s="206" t="s">
        <v>168</v>
      </c>
      <c r="E461" s="249" t="s">
        <v>30</v>
      </c>
      <c r="F461" s="250" t="s">
        <v>490</v>
      </c>
      <c r="G461" s="248"/>
      <c r="H461" s="251">
        <v>6</v>
      </c>
      <c r="I461" s="252"/>
      <c r="J461" s="248"/>
      <c r="K461" s="248"/>
      <c r="L461" s="253"/>
      <c r="M461" s="254"/>
      <c r="N461" s="255"/>
      <c r="O461" s="255"/>
      <c r="P461" s="255"/>
      <c r="Q461" s="255"/>
      <c r="R461" s="255"/>
      <c r="S461" s="255"/>
      <c r="T461" s="256"/>
      <c r="AT461" s="257" t="s">
        <v>168</v>
      </c>
      <c r="AU461" s="257" t="s">
        <v>84</v>
      </c>
      <c r="AV461" s="14" t="s">
        <v>187</v>
      </c>
      <c r="AW461" s="14" t="s">
        <v>37</v>
      </c>
      <c r="AX461" s="14" t="s">
        <v>74</v>
      </c>
      <c r="AY461" s="257" t="s">
        <v>159</v>
      </c>
    </row>
    <row r="462" spans="2:65" s="11" customFormat="1" ht="12" x14ac:dyDescent="0.3">
      <c r="B462" s="204"/>
      <c r="C462" s="205"/>
      <c r="D462" s="206" t="s">
        <v>168</v>
      </c>
      <c r="E462" s="207" t="s">
        <v>30</v>
      </c>
      <c r="F462" s="208" t="s">
        <v>637</v>
      </c>
      <c r="G462" s="205"/>
      <c r="H462" s="207" t="s">
        <v>30</v>
      </c>
      <c r="I462" s="209"/>
      <c r="J462" s="205"/>
      <c r="K462" s="205"/>
      <c r="L462" s="210"/>
      <c r="M462" s="211"/>
      <c r="N462" s="212"/>
      <c r="O462" s="212"/>
      <c r="P462" s="212"/>
      <c r="Q462" s="212"/>
      <c r="R462" s="212"/>
      <c r="S462" s="212"/>
      <c r="T462" s="213"/>
      <c r="AT462" s="214" t="s">
        <v>168</v>
      </c>
      <c r="AU462" s="214" t="s">
        <v>84</v>
      </c>
      <c r="AV462" s="11" t="s">
        <v>82</v>
      </c>
      <c r="AW462" s="11" t="s">
        <v>37</v>
      </c>
      <c r="AX462" s="11" t="s">
        <v>74</v>
      </c>
      <c r="AY462" s="214" t="s">
        <v>159</v>
      </c>
    </row>
    <row r="463" spans="2:65" s="11" customFormat="1" ht="12" x14ac:dyDescent="0.3">
      <c r="B463" s="204"/>
      <c r="C463" s="205"/>
      <c r="D463" s="206" t="s">
        <v>168</v>
      </c>
      <c r="E463" s="207" t="s">
        <v>30</v>
      </c>
      <c r="F463" s="208" t="s">
        <v>638</v>
      </c>
      <c r="G463" s="205"/>
      <c r="H463" s="207" t="s">
        <v>30</v>
      </c>
      <c r="I463" s="209"/>
      <c r="J463" s="205"/>
      <c r="K463" s="205"/>
      <c r="L463" s="210"/>
      <c r="M463" s="211"/>
      <c r="N463" s="212"/>
      <c r="O463" s="212"/>
      <c r="P463" s="212"/>
      <c r="Q463" s="212"/>
      <c r="R463" s="212"/>
      <c r="S463" s="212"/>
      <c r="T463" s="213"/>
      <c r="AT463" s="214" t="s">
        <v>168</v>
      </c>
      <c r="AU463" s="214" t="s">
        <v>84</v>
      </c>
      <c r="AV463" s="11" t="s">
        <v>82</v>
      </c>
      <c r="AW463" s="11" t="s">
        <v>37</v>
      </c>
      <c r="AX463" s="11" t="s">
        <v>74</v>
      </c>
      <c r="AY463" s="214" t="s">
        <v>159</v>
      </c>
    </row>
    <row r="464" spans="2:65" s="11" customFormat="1" ht="12" x14ac:dyDescent="0.3">
      <c r="B464" s="204"/>
      <c r="C464" s="205"/>
      <c r="D464" s="206" t="s">
        <v>168</v>
      </c>
      <c r="E464" s="207" t="s">
        <v>30</v>
      </c>
      <c r="F464" s="208" t="s">
        <v>639</v>
      </c>
      <c r="G464" s="205"/>
      <c r="H464" s="207" t="s">
        <v>30</v>
      </c>
      <c r="I464" s="209"/>
      <c r="J464" s="205"/>
      <c r="K464" s="205"/>
      <c r="L464" s="210"/>
      <c r="M464" s="211"/>
      <c r="N464" s="212"/>
      <c r="O464" s="212"/>
      <c r="P464" s="212"/>
      <c r="Q464" s="212"/>
      <c r="R464" s="212"/>
      <c r="S464" s="212"/>
      <c r="T464" s="213"/>
      <c r="AT464" s="214" t="s">
        <v>168</v>
      </c>
      <c r="AU464" s="214" t="s">
        <v>84</v>
      </c>
      <c r="AV464" s="11" t="s">
        <v>82</v>
      </c>
      <c r="AW464" s="11" t="s">
        <v>37</v>
      </c>
      <c r="AX464" s="11" t="s">
        <v>74</v>
      </c>
      <c r="AY464" s="214" t="s">
        <v>159</v>
      </c>
    </row>
    <row r="465" spans="2:65" s="12" customFormat="1" ht="12" x14ac:dyDescent="0.3">
      <c r="B465" s="215"/>
      <c r="C465" s="216"/>
      <c r="D465" s="206" t="s">
        <v>168</v>
      </c>
      <c r="E465" s="217" t="s">
        <v>30</v>
      </c>
      <c r="F465" s="218" t="s">
        <v>640</v>
      </c>
      <c r="G465" s="216"/>
      <c r="H465" s="219">
        <v>20</v>
      </c>
      <c r="I465" s="220"/>
      <c r="J465" s="216"/>
      <c r="K465" s="216"/>
      <c r="L465" s="221"/>
      <c r="M465" s="222"/>
      <c r="N465" s="223"/>
      <c r="O465" s="223"/>
      <c r="P465" s="223"/>
      <c r="Q465" s="223"/>
      <c r="R465" s="223"/>
      <c r="S465" s="223"/>
      <c r="T465" s="224"/>
      <c r="AT465" s="225" t="s">
        <v>168</v>
      </c>
      <c r="AU465" s="225" t="s">
        <v>84</v>
      </c>
      <c r="AV465" s="12" t="s">
        <v>84</v>
      </c>
      <c r="AW465" s="12" t="s">
        <v>37</v>
      </c>
      <c r="AX465" s="12" t="s">
        <v>74</v>
      </c>
      <c r="AY465" s="225" t="s">
        <v>159</v>
      </c>
    </row>
    <row r="466" spans="2:65" s="14" customFormat="1" ht="12" x14ac:dyDescent="0.3">
      <c r="B466" s="247"/>
      <c r="C466" s="248"/>
      <c r="D466" s="206" t="s">
        <v>168</v>
      </c>
      <c r="E466" s="249" t="s">
        <v>30</v>
      </c>
      <c r="F466" s="250" t="s">
        <v>497</v>
      </c>
      <c r="G466" s="248"/>
      <c r="H466" s="251">
        <v>20</v>
      </c>
      <c r="I466" s="252"/>
      <c r="J466" s="248"/>
      <c r="K466" s="248"/>
      <c r="L466" s="253"/>
      <c r="M466" s="254"/>
      <c r="N466" s="255"/>
      <c r="O466" s="255"/>
      <c r="P466" s="255"/>
      <c r="Q466" s="255"/>
      <c r="R466" s="255"/>
      <c r="S466" s="255"/>
      <c r="T466" s="256"/>
      <c r="AT466" s="257" t="s">
        <v>168</v>
      </c>
      <c r="AU466" s="257" t="s">
        <v>84</v>
      </c>
      <c r="AV466" s="14" t="s">
        <v>187</v>
      </c>
      <c r="AW466" s="14" t="s">
        <v>37</v>
      </c>
      <c r="AX466" s="14" t="s">
        <v>74</v>
      </c>
      <c r="AY466" s="257" t="s">
        <v>159</v>
      </c>
    </row>
    <row r="467" spans="2:65" s="13" customFormat="1" ht="12" x14ac:dyDescent="0.3">
      <c r="B467" s="226"/>
      <c r="C467" s="227"/>
      <c r="D467" s="206" t="s">
        <v>168</v>
      </c>
      <c r="E467" s="228" t="s">
        <v>30</v>
      </c>
      <c r="F467" s="229" t="s">
        <v>186</v>
      </c>
      <c r="G467" s="227"/>
      <c r="H467" s="230">
        <v>26</v>
      </c>
      <c r="I467" s="231"/>
      <c r="J467" s="227"/>
      <c r="K467" s="227"/>
      <c r="L467" s="232"/>
      <c r="M467" s="233"/>
      <c r="N467" s="234"/>
      <c r="O467" s="234"/>
      <c r="P467" s="234"/>
      <c r="Q467" s="234"/>
      <c r="R467" s="234"/>
      <c r="S467" s="234"/>
      <c r="T467" s="235"/>
      <c r="AT467" s="236" t="s">
        <v>168</v>
      </c>
      <c r="AU467" s="236" t="s">
        <v>84</v>
      </c>
      <c r="AV467" s="13" t="s">
        <v>166</v>
      </c>
      <c r="AW467" s="13" t="s">
        <v>37</v>
      </c>
      <c r="AX467" s="13" t="s">
        <v>82</v>
      </c>
      <c r="AY467" s="236" t="s">
        <v>159</v>
      </c>
    </row>
    <row r="468" spans="2:65" s="1" customFormat="1" ht="38.25" customHeight="1" x14ac:dyDescent="0.3">
      <c r="B468" s="41"/>
      <c r="C468" s="192" t="s">
        <v>646</v>
      </c>
      <c r="D468" s="192" t="s">
        <v>161</v>
      </c>
      <c r="E468" s="193" t="s">
        <v>647</v>
      </c>
      <c r="F468" s="194" t="s">
        <v>648</v>
      </c>
      <c r="G468" s="195" t="s">
        <v>214</v>
      </c>
      <c r="H468" s="196">
        <v>53</v>
      </c>
      <c r="I468" s="197"/>
      <c r="J468" s="198">
        <f>ROUND(I468*H468,2)</f>
        <v>0</v>
      </c>
      <c r="K468" s="194" t="s">
        <v>165</v>
      </c>
      <c r="L468" s="61"/>
      <c r="M468" s="199" t="s">
        <v>30</v>
      </c>
      <c r="N468" s="200" t="s">
        <v>45</v>
      </c>
      <c r="O468" s="42"/>
      <c r="P468" s="201">
        <f>O468*H468</f>
        <v>0</v>
      </c>
      <c r="Q468" s="201">
        <v>7.9000000000000008E-3</v>
      </c>
      <c r="R468" s="201">
        <f>Q468*H468</f>
        <v>0.41870000000000002</v>
      </c>
      <c r="S468" s="201">
        <v>0</v>
      </c>
      <c r="T468" s="202">
        <f>S468*H468</f>
        <v>0</v>
      </c>
      <c r="AR468" s="24" t="s">
        <v>166</v>
      </c>
      <c r="AT468" s="24" t="s">
        <v>161</v>
      </c>
      <c r="AU468" s="24" t="s">
        <v>84</v>
      </c>
      <c r="AY468" s="24" t="s">
        <v>159</v>
      </c>
      <c r="BE468" s="203">
        <f>IF(N468="základní",J468,0)</f>
        <v>0</v>
      </c>
      <c r="BF468" s="203">
        <f>IF(N468="snížená",J468,0)</f>
        <v>0</v>
      </c>
      <c r="BG468" s="203">
        <f>IF(N468="zákl. přenesená",J468,0)</f>
        <v>0</v>
      </c>
      <c r="BH468" s="203">
        <f>IF(N468="sníž. přenesená",J468,0)</f>
        <v>0</v>
      </c>
      <c r="BI468" s="203">
        <f>IF(N468="nulová",J468,0)</f>
        <v>0</v>
      </c>
      <c r="BJ468" s="24" t="s">
        <v>82</v>
      </c>
      <c r="BK468" s="203">
        <f>ROUND(I468*H468,2)</f>
        <v>0</v>
      </c>
      <c r="BL468" s="24" t="s">
        <v>166</v>
      </c>
      <c r="BM468" s="24" t="s">
        <v>649</v>
      </c>
    </row>
    <row r="469" spans="2:65" s="11" customFormat="1" ht="12" x14ac:dyDescent="0.3">
      <c r="B469" s="204"/>
      <c r="C469" s="205"/>
      <c r="D469" s="206" t="s">
        <v>168</v>
      </c>
      <c r="E469" s="207" t="s">
        <v>30</v>
      </c>
      <c r="F469" s="208" t="s">
        <v>650</v>
      </c>
      <c r="G469" s="205"/>
      <c r="H469" s="207" t="s">
        <v>30</v>
      </c>
      <c r="I469" s="209"/>
      <c r="J469" s="205"/>
      <c r="K469" s="205"/>
      <c r="L469" s="210"/>
      <c r="M469" s="211"/>
      <c r="N469" s="212"/>
      <c r="O469" s="212"/>
      <c r="P469" s="212"/>
      <c r="Q469" s="212"/>
      <c r="R469" s="212"/>
      <c r="S469" s="212"/>
      <c r="T469" s="213"/>
      <c r="AT469" s="214" t="s">
        <v>168</v>
      </c>
      <c r="AU469" s="214" t="s">
        <v>84</v>
      </c>
      <c r="AV469" s="11" t="s">
        <v>82</v>
      </c>
      <c r="AW469" s="11" t="s">
        <v>37</v>
      </c>
      <c r="AX469" s="11" t="s">
        <v>74</v>
      </c>
      <c r="AY469" s="214" t="s">
        <v>159</v>
      </c>
    </row>
    <row r="470" spans="2:65" s="12" customFormat="1" ht="12" x14ac:dyDescent="0.3">
      <c r="B470" s="215"/>
      <c r="C470" s="216"/>
      <c r="D470" s="206" t="s">
        <v>168</v>
      </c>
      <c r="E470" s="217" t="s">
        <v>30</v>
      </c>
      <c r="F470" s="218" t="s">
        <v>651</v>
      </c>
      <c r="G470" s="216"/>
      <c r="H470" s="219">
        <v>33</v>
      </c>
      <c r="I470" s="220"/>
      <c r="J470" s="216"/>
      <c r="K470" s="216"/>
      <c r="L470" s="221"/>
      <c r="M470" s="222"/>
      <c r="N470" s="223"/>
      <c r="O470" s="223"/>
      <c r="P470" s="223"/>
      <c r="Q470" s="223"/>
      <c r="R470" s="223"/>
      <c r="S470" s="223"/>
      <c r="T470" s="224"/>
      <c r="AT470" s="225" t="s">
        <v>168</v>
      </c>
      <c r="AU470" s="225" t="s">
        <v>84</v>
      </c>
      <c r="AV470" s="12" t="s">
        <v>84</v>
      </c>
      <c r="AW470" s="12" t="s">
        <v>37</v>
      </c>
      <c r="AX470" s="12" t="s">
        <v>74</v>
      </c>
      <c r="AY470" s="225" t="s">
        <v>159</v>
      </c>
    </row>
    <row r="471" spans="2:65" s="11" customFormat="1" ht="12" x14ac:dyDescent="0.3">
      <c r="B471" s="204"/>
      <c r="C471" s="205"/>
      <c r="D471" s="206" t="s">
        <v>168</v>
      </c>
      <c r="E471" s="207" t="s">
        <v>30</v>
      </c>
      <c r="F471" s="208" t="s">
        <v>652</v>
      </c>
      <c r="G471" s="205"/>
      <c r="H471" s="207" t="s">
        <v>30</v>
      </c>
      <c r="I471" s="209"/>
      <c r="J471" s="205"/>
      <c r="K471" s="205"/>
      <c r="L471" s="210"/>
      <c r="M471" s="211"/>
      <c r="N471" s="212"/>
      <c r="O471" s="212"/>
      <c r="P471" s="212"/>
      <c r="Q471" s="212"/>
      <c r="R471" s="212"/>
      <c r="S471" s="212"/>
      <c r="T471" s="213"/>
      <c r="AT471" s="214" t="s">
        <v>168</v>
      </c>
      <c r="AU471" s="214" t="s">
        <v>84</v>
      </c>
      <c r="AV471" s="11" t="s">
        <v>82</v>
      </c>
      <c r="AW471" s="11" t="s">
        <v>37</v>
      </c>
      <c r="AX471" s="11" t="s">
        <v>74</v>
      </c>
      <c r="AY471" s="214" t="s">
        <v>159</v>
      </c>
    </row>
    <row r="472" spans="2:65" s="12" customFormat="1" ht="12" x14ac:dyDescent="0.3">
      <c r="B472" s="215"/>
      <c r="C472" s="216"/>
      <c r="D472" s="206" t="s">
        <v>168</v>
      </c>
      <c r="E472" s="217" t="s">
        <v>30</v>
      </c>
      <c r="F472" s="218" t="s">
        <v>653</v>
      </c>
      <c r="G472" s="216"/>
      <c r="H472" s="219">
        <v>20</v>
      </c>
      <c r="I472" s="220"/>
      <c r="J472" s="216"/>
      <c r="K472" s="216"/>
      <c r="L472" s="221"/>
      <c r="M472" s="222"/>
      <c r="N472" s="223"/>
      <c r="O472" s="223"/>
      <c r="P472" s="223"/>
      <c r="Q472" s="223"/>
      <c r="R472" s="223"/>
      <c r="S472" s="223"/>
      <c r="T472" s="224"/>
      <c r="AT472" s="225" t="s">
        <v>168</v>
      </c>
      <c r="AU472" s="225" t="s">
        <v>84</v>
      </c>
      <c r="AV472" s="12" t="s">
        <v>84</v>
      </c>
      <c r="AW472" s="12" t="s">
        <v>37</v>
      </c>
      <c r="AX472" s="12" t="s">
        <v>74</v>
      </c>
      <c r="AY472" s="225" t="s">
        <v>159</v>
      </c>
    </row>
    <row r="473" spans="2:65" s="13" customFormat="1" ht="12" x14ac:dyDescent="0.3">
      <c r="B473" s="226"/>
      <c r="C473" s="227"/>
      <c r="D473" s="206" t="s">
        <v>168</v>
      </c>
      <c r="E473" s="228" t="s">
        <v>30</v>
      </c>
      <c r="F473" s="229" t="s">
        <v>186</v>
      </c>
      <c r="G473" s="227"/>
      <c r="H473" s="230">
        <v>53</v>
      </c>
      <c r="I473" s="231"/>
      <c r="J473" s="227"/>
      <c r="K473" s="227"/>
      <c r="L473" s="232"/>
      <c r="M473" s="233"/>
      <c r="N473" s="234"/>
      <c r="O473" s="234"/>
      <c r="P473" s="234"/>
      <c r="Q473" s="234"/>
      <c r="R473" s="234"/>
      <c r="S473" s="234"/>
      <c r="T473" s="235"/>
      <c r="AT473" s="236" t="s">
        <v>168</v>
      </c>
      <c r="AU473" s="236" t="s">
        <v>84</v>
      </c>
      <c r="AV473" s="13" t="s">
        <v>166</v>
      </c>
      <c r="AW473" s="13" t="s">
        <v>37</v>
      </c>
      <c r="AX473" s="13" t="s">
        <v>82</v>
      </c>
      <c r="AY473" s="236" t="s">
        <v>159</v>
      </c>
    </row>
    <row r="474" spans="2:65" s="1" customFormat="1" ht="16.5" customHeight="1" x14ac:dyDescent="0.3">
      <c r="B474" s="41"/>
      <c r="C474" s="192" t="s">
        <v>465</v>
      </c>
      <c r="D474" s="192" t="s">
        <v>161</v>
      </c>
      <c r="E474" s="193" t="s">
        <v>654</v>
      </c>
      <c r="F474" s="194" t="s">
        <v>655</v>
      </c>
      <c r="G474" s="195" t="s">
        <v>214</v>
      </c>
      <c r="H474" s="196">
        <v>26.6</v>
      </c>
      <c r="I474" s="197"/>
      <c r="J474" s="198">
        <f>ROUND(I474*H474,2)</f>
        <v>0</v>
      </c>
      <c r="K474" s="194" t="s">
        <v>30</v>
      </c>
      <c r="L474" s="61"/>
      <c r="M474" s="199" t="s">
        <v>30</v>
      </c>
      <c r="N474" s="200" t="s">
        <v>45</v>
      </c>
      <c r="O474" s="42"/>
      <c r="P474" s="201">
        <f>O474*H474</f>
        <v>0</v>
      </c>
      <c r="Q474" s="201">
        <v>0</v>
      </c>
      <c r="R474" s="201">
        <f>Q474*H474</f>
        <v>0</v>
      </c>
      <c r="S474" s="201">
        <v>0</v>
      </c>
      <c r="T474" s="202">
        <f>S474*H474</f>
        <v>0</v>
      </c>
      <c r="AR474" s="24" t="s">
        <v>166</v>
      </c>
      <c r="AT474" s="24" t="s">
        <v>161</v>
      </c>
      <c r="AU474" s="24" t="s">
        <v>84</v>
      </c>
      <c r="AY474" s="24" t="s">
        <v>159</v>
      </c>
      <c r="BE474" s="203">
        <f>IF(N474="základní",J474,0)</f>
        <v>0</v>
      </c>
      <c r="BF474" s="203">
        <f>IF(N474="snížená",J474,0)</f>
        <v>0</v>
      </c>
      <c r="BG474" s="203">
        <f>IF(N474="zákl. přenesená",J474,0)</f>
        <v>0</v>
      </c>
      <c r="BH474" s="203">
        <f>IF(N474="sníž. přenesená",J474,0)</f>
        <v>0</v>
      </c>
      <c r="BI474" s="203">
        <f>IF(N474="nulová",J474,0)</f>
        <v>0</v>
      </c>
      <c r="BJ474" s="24" t="s">
        <v>82</v>
      </c>
      <c r="BK474" s="203">
        <f>ROUND(I474*H474,2)</f>
        <v>0</v>
      </c>
      <c r="BL474" s="24" t="s">
        <v>166</v>
      </c>
      <c r="BM474" s="24" t="s">
        <v>656</v>
      </c>
    </row>
    <row r="475" spans="2:65" s="1" customFormat="1" ht="25.5" customHeight="1" x14ac:dyDescent="0.3">
      <c r="B475" s="41"/>
      <c r="C475" s="192" t="s">
        <v>627</v>
      </c>
      <c r="D475" s="192" t="s">
        <v>161</v>
      </c>
      <c r="E475" s="193" t="s">
        <v>657</v>
      </c>
      <c r="F475" s="194" t="s">
        <v>658</v>
      </c>
      <c r="G475" s="195" t="s">
        <v>214</v>
      </c>
      <c r="H475" s="196">
        <v>15</v>
      </c>
      <c r="I475" s="197"/>
      <c r="J475" s="198">
        <f>ROUND(I475*H475,2)</f>
        <v>0</v>
      </c>
      <c r="K475" s="194" t="s">
        <v>30</v>
      </c>
      <c r="L475" s="61"/>
      <c r="M475" s="199" t="s">
        <v>30</v>
      </c>
      <c r="N475" s="200" t="s">
        <v>45</v>
      </c>
      <c r="O475" s="42"/>
      <c r="P475" s="201">
        <f>O475*H475</f>
        <v>0</v>
      </c>
      <c r="Q475" s="201">
        <v>2.3230000000000001E-2</v>
      </c>
      <c r="R475" s="201">
        <f>Q475*H475</f>
        <v>0.34845000000000004</v>
      </c>
      <c r="S475" s="201">
        <v>0</v>
      </c>
      <c r="T475" s="202">
        <f>S475*H475</f>
        <v>0</v>
      </c>
      <c r="AR475" s="24" t="s">
        <v>166</v>
      </c>
      <c r="AT475" s="24" t="s">
        <v>161</v>
      </c>
      <c r="AU475" s="24" t="s">
        <v>84</v>
      </c>
      <c r="AY475" s="24" t="s">
        <v>159</v>
      </c>
      <c r="BE475" s="203">
        <f>IF(N475="základní",J475,0)</f>
        <v>0</v>
      </c>
      <c r="BF475" s="203">
        <f>IF(N475="snížená",J475,0)</f>
        <v>0</v>
      </c>
      <c r="BG475" s="203">
        <f>IF(N475="zákl. přenesená",J475,0)</f>
        <v>0</v>
      </c>
      <c r="BH475" s="203">
        <f>IF(N475="sníž. přenesená",J475,0)</f>
        <v>0</v>
      </c>
      <c r="BI475" s="203">
        <f>IF(N475="nulová",J475,0)</f>
        <v>0</v>
      </c>
      <c r="BJ475" s="24" t="s">
        <v>82</v>
      </c>
      <c r="BK475" s="203">
        <f>ROUND(I475*H475,2)</f>
        <v>0</v>
      </c>
      <c r="BL475" s="24" t="s">
        <v>166</v>
      </c>
      <c r="BM475" s="24" t="s">
        <v>659</v>
      </c>
    </row>
    <row r="476" spans="2:65" s="11" customFormat="1" ht="12" x14ac:dyDescent="0.3">
      <c r="B476" s="204"/>
      <c r="C476" s="205"/>
      <c r="D476" s="206" t="s">
        <v>168</v>
      </c>
      <c r="E476" s="207" t="s">
        <v>30</v>
      </c>
      <c r="F476" s="208" t="s">
        <v>660</v>
      </c>
      <c r="G476" s="205"/>
      <c r="H476" s="207" t="s">
        <v>30</v>
      </c>
      <c r="I476" s="209"/>
      <c r="J476" s="205"/>
      <c r="K476" s="205"/>
      <c r="L476" s="210"/>
      <c r="M476" s="211"/>
      <c r="N476" s="212"/>
      <c r="O476" s="212"/>
      <c r="P476" s="212"/>
      <c r="Q476" s="212"/>
      <c r="R476" s="212"/>
      <c r="S476" s="212"/>
      <c r="T476" s="213"/>
      <c r="AT476" s="214" t="s">
        <v>168</v>
      </c>
      <c r="AU476" s="214" t="s">
        <v>84</v>
      </c>
      <c r="AV476" s="11" t="s">
        <v>82</v>
      </c>
      <c r="AW476" s="11" t="s">
        <v>37</v>
      </c>
      <c r="AX476" s="11" t="s">
        <v>74</v>
      </c>
      <c r="AY476" s="214" t="s">
        <v>159</v>
      </c>
    </row>
    <row r="477" spans="2:65" s="11" customFormat="1" ht="12" x14ac:dyDescent="0.3">
      <c r="B477" s="204"/>
      <c r="C477" s="205"/>
      <c r="D477" s="206" t="s">
        <v>168</v>
      </c>
      <c r="E477" s="207" t="s">
        <v>30</v>
      </c>
      <c r="F477" s="208" t="s">
        <v>661</v>
      </c>
      <c r="G477" s="205"/>
      <c r="H477" s="207" t="s">
        <v>30</v>
      </c>
      <c r="I477" s="209"/>
      <c r="J477" s="205"/>
      <c r="K477" s="205"/>
      <c r="L477" s="210"/>
      <c r="M477" s="211"/>
      <c r="N477" s="212"/>
      <c r="O477" s="212"/>
      <c r="P477" s="212"/>
      <c r="Q477" s="212"/>
      <c r="R477" s="212"/>
      <c r="S477" s="212"/>
      <c r="T477" s="213"/>
      <c r="AT477" s="214" t="s">
        <v>168</v>
      </c>
      <c r="AU477" s="214" t="s">
        <v>84</v>
      </c>
      <c r="AV477" s="11" t="s">
        <v>82</v>
      </c>
      <c r="AW477" s="11" t="s">
        <v>37</v>
      </c>
      <c r="AX477" s="11" t="s">
        <v>74</v>
      </c>
      <c r="AY477" s="214" t="s">
        <v>159</v>
      </c>
    </row>
    <row r="478" spans="2:65" s="12" customFormat="1" ht="12" x14ac:dyDescent="0.3">
      <c r="B478" s="215"/>
      <c r="C478" s="216"/>
      <c r="D478" s="206" t="s">
        <v>168</v>
      </c>
      <c r="E478" s="217" t="s">
        <v>30</v>
      </c>
      <c r="F478" s="218" t="s">
        <v>533</v>
      </c>
      <c r="G478" s="216"/>
      <c r="H478" s="219">
        <v>3.53</v>
      </c>
      <c r="I478" s="220"/>
      <c r="J478" s="216"/>
      <c r="K478" s="216"/>
      <c r="L478" s="221"/>
      <c r="M478" s="222"/>
      <c r="N478" s="223"/>
      <c r="O478" s="223"/>
      <c r="P478" s="223"/>
      <c r="Q478" s="223"/>
      <c r="R478" s="223"/>
      <c r="S478" s="223"/>
      <c r="T478" s="224"/>
      <c r="AT478" s="225" t="s">
        <v>168</v>
      </c>
      <c r="AU478" s="225" t="s">
        <v>84</v>
      </c>
      <c r="AV478" s="12" t="s">
        <v>84</v>
      </c>
      <c r="AW478" s="12" t="s">
        <v>37</v>
      </c>
      <c r="AX478" s="12" t="s">
        <v>74</v>
      </c>
      <c r="AY478" s="225" t="s">
        <v>159</v>
      </c>
    </row>
    <row r="479" spans="2:65" s="12" customFormat="1" ht="12" x14ac:dyDescent="0.3">
      <c r="B479" s="215"/>
      <c r="C479" s="216"/>
      <c r="D479" s="206" t="s">
        <v>168</v>
      </c>
      <c r="E479" s="217" t="s">
        <v>30</v>
      </c>
      <c r="F479" s="218" t="s">
        <v>534</v>
      </c>
      <c r="G479" s="216"/>
      <c r="H479" s="219">
        <v>1.61</v>
      </c>
      <c r="I479" s="220"/>
      <c r="J479" s="216"/>
      <c r="K479" s="216"/>
      <c r="L479" s="221"/>
      <c r="M479" s="222"/>
      <c r="N479" s="223"/>
      <c r="O479" s="223"/>
      <c r="P479" s="223"/>
      <c r="Q479" s="223"/>
      <c r="R479" s="223"/>
      <c r="S479" s="223"/>
      <c r="T479" s="224"/>
      <c r="AT479" s="225" t="s">
        <v>168</v>
      </c>
      <c r="AU479" s="225" t="s">
        <v>84</v>
      </c>
      <c r="AV479" s="12" t="s">
        <v>84</v>
      </c>
      <c r="AW479" s="12" t="s">
        <v>37</v>
      </c>
      <c r="AX479" s="12" t="s">
        <v>74</v>
      </c>
      <c r="AY479" s="225" t="s">
        <v>159</v>
      </c>
    </row>
    <row r="480" spans="2:65" s="12" customFormat="1" ht="12" x14ac:dyDescent="0.3">
      <c r="B480" s="215"/>
      <c r="C480" s="216"/>
      <c r="D480" s="206" t="s">
        <v>168</v>
      </c>
      <c r="E480" s="217" t="s">
        <v>30</v>
      </c>
      <c r="F480" s="218" t="s">
        <v>535</v>
      </c>
      <c r="G480" s="216"/>
      <c r="H480" s="219">
        <v>6.8550000000000004</v>
      </c>
      <c r="I480" s="220"/>
      <c r="J480" s="216"/>
      <c r="K480" s="216"/>
      <c r="L480" s="221"/>
      <c r="M480" s="222"/>
      <c r="N480" s="223"/>
      <c r="O480" s="223"/>
      <c r="P480" s="223"/>
      <c r="Q480" s="223"/>
      <c r="R480" s="223"/>
      <c r="S480" s="223"/>
      <c r="T480" s="224"/>
      <c r="AT480" s="225" t="s">
        <v>168</v>
      </c>
      <c r="AU480" s="225" t="s">
        <v>84</v>
      </c>
      <c r="AV480" s="12" t="s">
        <v>84</v>
      </c>
      <c r="AW480" s="12" t="s">
        <v>37</v>
      </c>
      <c r="AX480" s="12" t="s">
        <v>74</v>
      </c>
      <c r="AY480" s="225" t="s">
        <v>159</v>
      </c>
    </row>
    <row r="481" spans="2:65" s="12" customFormat="1" ht="12" x14ac:dyDescent="0.3">
      <c r="B481" s="215"/>
      <c r="C481" s="216"/>
      <c r="D481" s="206" t="s">
        <v>168</v>
      </c>
      <c r="E481" s="217" t="s">
        <v>30</v>
      </c>
      <c r="F481" s="218" t="s">
        <v>662</v>
      </c>
      <c r="G481" s="216"/>
      <c r="H481" s="219">
        <v>3.0049999999999999</v>
      </c>
      <c r="I481" s="220"/>
      <c r="J481" s="216"/>
      <c r="K481" s="216"/>
      <c r="L481" s="221"/>
      <c r="M481" s="222"/>
      <c r="N481" s="223"/>
      <c r="O481" s="223"/>
      <c r="P481" s="223"/>
      <c r="Q481" s="223"/>
      <c r="R481" s="223"/>
      <c r="S481" s="223"/>
      <c r="T481" s="224"/>
      <c r="AT481" s="225" t="s">
        <v>168</v>
      </c>
      <c r="AU481" s="225" t="s">
        <v>84</v>
      </c>
      <c r="AV481" s="12" t="s">
        <v>84</v>
      </c>
      <c r="AW481" s="12" t="s">
        <v>37</v>
      </c>
      <c r="AX481" s="12" t="s">
        <v>74</v>
      </c>
      <c r="AY481" s="225" t="s">
        <v>159</v>
      </c>
    </row>
    <row r="482" spans="2:65" s="13" customFormat="1" ht="12" x14ac:dyDescent="0.3">
      <c r="B482" s="226"/>
      <c r="C482" s="227"/>
      <c r="D482" s="206" t="s">
        <v>168</v>
      </c>
      <c r="E482" s="228" t="s">
        <v>30</v>
      </c>
      <c r="F482" s="229" t="s">
        <v>186</v>
      </c>
      <c r="G482" s="227"/>
      <c r="H482" s="230">
        <v>15</v>
      </c>
      <c r="I482" s="231"/>
      <c r="J482" s="227"/>
      <c r="K482" s="227"/>
      <c r="L482" s="232"/>
      <c r="M482" s="233"/>
      <c r="N482" s="234"/>
      <c r="O482" s="234"/>
      <c r="P482" s="234"/>
      <c r="Q482" s="234"/>
      <c r="R482" s="234"/>
      <c r="S482" s="234"/>
      <c r="T482" s="235"/>
      <c r="AT482" s="236" t="s">
        <v>168</v>
      </c>
      <c r="AU482" s="236" t="s">
        <v>84</v>
      </c>
      <c r="AV482" s="13" t="s">
        <v>166</v>
      </c>
      <c r="AW482" s="13" t="s">
        <v>37</v>
      </c>
      <c r="AX482" s="13" t="s">
        <v>82</v>
      </c>
      <c r="AY482" s="236" t="s">
        <v>159</v>
      </c>
    </row>
    <row r="483" spans="2:65" s="1" customFormat="1" ht="25.5" customHeight="1" x14ac:dyDescent="0.3">
      <c r="B483" s="41"/>
      <c r="C483" s="192" t="s">
        <v>663</v>
      </c>
      <c r="D483" s="192" t="s">
        <v>161</v>
      </c>
      <c r="E483" s="193" t="s">
        <v>664</v>
      </c>
      <c r="F483" s="194" t="s">
        <v>665</v>
      </c>
      <c r="G483" s="195" t="s">
        <v>214</v>
      </c>
      <c r="H483" s="196">
        <v>9</v>
      </c>
      <c r="I483" s="197"/>
      <c r="J483" s="198">
        <f>ROUND(I483*H483,2)</f>
        <v>0</v>
      </c>
      <c r="K483" s="194" t="s">
        <v>165</v>
      </c>
      <c r="L483" s="61"/>
      <c r="M483" s="199" t="s">
        <v>30</v>
      </c>
      <c r="N483" s="200" t="s">
        <v>45</v>
      </c>
      <c r="O483" s="42"/>
      <c r="P483" s="201">
        <f>O483*H483</f>
        <v>0</v>
      </c>
      <c r="Q483" s="201">
        <v>9.3699999999999999E-3</v>
      </c>
      <c r="R483" s="201">
        <f>Q483*H483</f>
        <v>8.4330000000000002E-2</v>
      </c>
      <c r="S483" s="201">
        <v>0</v>
      </c>
      <c r="T483" s="202">
        <f>S483*H483</f>
        <v>0</v>
      </c>
      <c r="AR483" s="24" t="s">
        <v>166</v>
      </c>
      <c r="AT483" s="24" t="s">
        <v>161</v>
      </c>
      <c r="AU483" s="24" t="s">
        <v>84</v>
      </c>
      <c r="AY483" s="24" t="s">
        <v>159</v>
      </c>
      <c r="BE483" s="203">
        <f>IF(N483="základní",J483,0)</f>
        <v>0</v>
      </c>
      <c r="BF483" s="203">
        <f>IF(N483="snížená",J483,0)</f>
        <v>0</v>
      </c>
      <c r="BG483" s="203">
        <f>IF(N483="zákl. přenesená",J483,0)</f>
        <v>0</v>
      </c>
      <c r="BH483" s="203">
        <f>IF(N483="sníž. přenesená",J483,0)</f>
        <v>0</v>
      </c>
      <c r="BI483" s="203">
        <f>IF(N483="nulová",J483,0)</f>
        <v>0</v>
      </c>
      <c r="BJ483" s="24" t="s">
        <v>82</v>
      </c>
      <c r="BK483" s="203">
        <f>ROUND(I483*H483,2)</f>
        <v>0</v>
      </c>
      <c r="BL483" s="24" t="s">
        <v>166</v>
      </c>
      <c r="BM483" s="24" t="s">
        <v>666</v>
      </c>
    </row>
    <row r="484" spans="2:65" s="11" customFormat="1" ht="12" x14ac:dyDescent="0.3">
      <c r="B484" s="204"/>
      <c r="C484" s="205"/>
      <c r="D484" s="206" t="s">
        <v>168</v>
      </c>
      <c r="E484" s="207" t="s">
        <v>30</v>
      </c>
      <c r="F484" s="208" t="s">
        <v>667</v>
      </c>
      <c r="G484" s="205"/>
      <c r="H484" s="207" t="s">
        <v>30</v>
      </c>
      <c r="I484" s="209"/>
      <c r="J484" s="205"/>
      <c r="K484" s="205"/>
      <c r="L484" s="210"/>
      <c r="M484" s="211"/>
      <c r="N484" s="212"/>
      <c r="O484" s="212"/>
      <c r="P484" s="212"/>
      <c r="Q484" s="212"/>
      <c r="R484" s="212"/>
      <c r="S484" s="212"/>
      <c r="T484" s="213"/>
      <c r="AT484" s="214" t="s">
        <v>168</v>
      </c>
      <c r="AU484" s="214" t="s">
        <v>84</v>
      </c>
      <c r="AV484" s="11" t="s">
        <v>82</v>
      </c>
      <c r="AW484" s="11" t="s">
        <v>37</v>
      </c>
      <c r="AX484" s="11" t="s">
        <v>74</v>
      </c>
      <c r="AY484" s="214" t="s">
        <v>159</v>
      </c>
    </row>
    <row r="485" spans="2:65" s="12" customFormat="1" ht="12" x14ac:dyDescent="0.3">
      <c r="B485" s="215"/>
      <c r="C485" s="216"/>
      <c r="D485" s="206" t="s">
        <v>168</v>
      </c>
      <c r="E485" s="217" t="s">
        <v>30</v>
      </c>
      <c r="F485" s="218" t="s">
        <v>668</v>
      </c>
      <c r="G485" s="216"/>
      <c r="H485" s="219">
        <v>9</v>
      </c>
      <c r="I485" s="220"/>
      <c r="J485" s="216"/>
      <c r="K485" s="216"/>
      <c r="L485" s="221"/>
      <c r="M485" s="222"/>
      <c r="N485" s="223"/>
      <c r="O485" s="223"/>
      <c r="P485" s="223"/>
      <c r="Q485" s="223"/>
      <c r="R485" s="223"/>
      <c r="S485" s="223"/>
      <c r="T485" s="224"/>
      <c r="AT485" s="225" t="s">
        <v>168</v>
      </c>
      <c r="AU485" s="225" t="s">
        <v>84</v>
      </c>
      <c r="AV485" s="12" t="s">
        <v>84</v>
      </c>
      <c r="AW485" s="12" t="s">
        <v>37</v>
      </c>
      <c r="AX485" s="12" t="s">
        <v>82</v>
      </c>
      <c r="AY485" s="225" t="s">
        <v>159</v>
      </c>
    </row>
    <row r="486" spans="2:65" s="1" customFormat="1" ht="16.5" customHeight="1" x14ac:dyDescent="0.3">
      <c r="B486" s="41"/>
      <c r="C486" s="237" t="s">
        <v>669</v>
      </c>
      <c r="D486" s="237" t="s">
        <v>422</v>
      </c>
      <c r="E486" s="238" t="s">
        <v>670</v>
      </c>
      <c r="F486" s="239" t="s">
        <v>671</v>
      </c>
      <c r="G486" s="240" t="s">
        <v>214</v>
      </c>
      <c r="H486" s="241">
        <v>9.1999999999999993</v>
      </c>
      <c r="I486" s="242"/>
      <c r="J486" s="243">
        <f>ROUND(I486*H486,2)</f>
        <v>0</v>
      </c>
      <c r="K486" s="239" t="s">
        <v>165</v>
      </c>
      <c r="L486" s="244"/>
      <c r="M486" s="245" t="s">
        <v>30</v>
      </c>
      <c r="N486" s="246" t="s">
        <v>45</v>
      </c>
      <c r="O486" s="42"/>
      <c r="P486" s="201">
        <f>O486*H486</f>
        <v>0</v>
      </c>
      <c r="Q486" s="201">
        <v>7.4999999999999997E-3</v>
      </c>
      <c r="R486" s="201">
        <f>Q486*H486</f>
        <v>6.8999999999999992E-2</v>
      </c>
      <c r="S486" s="201">
        <v>0</v>
      </c>
      <c r="T486" s="202">
        <f>S486*H486</f>
        <v>0</v>
      </c>
      <c r="AR486" s="24" t="s">
        <v>217</v>
      </c>
      <c r="AT486" s="24" t="s">
        <v>422</v>
      </c>
      <c r="AU486" s="24" t="s">
        <v>84</v>
      </c>
      <c r="AY486" s="24" t="s">
        <v>159</v>
      </c>
      <c r="BE486" s="203">
        <f>IF(N486="základní",J486,0)</f>
        <v>0</v>
      </c>
      <c r="BF486" s="203">
        <f>IF(N486="snížená",J486,0)</f>
        <v>0</v>
      </c>
      <c r="BG486" s="203">
        <f>IF(N486="zákl. přenesená",J486,0)</f>
        <v>0</v>
      </c>
      <c r="BH486" s="203">
        <f>IF(N486="sníž. přenesená",J486,0)</f>
        <v>0</v>
      </c>
      <c r="BI486" s="203">
        <f>IF(N486="nulová",J486,0)</f>
        <v>0</v>
      </c>
      <c r="BJ486" s="24" t="s">
        <v>82</v>
      </c>
      <c r="BK486" s="203">
        <f>ROUND(I486*H486,2)</f>
        <v>0</v>
      </c>
      <c r="BL486" s="24" t="s">
        <v>166</v>
      </c>
      <c r="BM486" s="24" t="s">
        <v>672</v>
      </c>
    </row>
    <row r="487" spans="2:65" s="11" customFormat="1" ht="12" x14ac:dyDescent="0.3">
      <c r="B487" s="204"/>
      <c r="C487" s="205"/>
      <c r="D487" s="206" t="s">
        <v>168</v>
      </c>
      <c r="E487" s="207" t="s">
        <v>30</v>
      </c>
      <c r="F487" s="208" t="s">
        <v>673</v>
      </c>
      <c r="G487" s="205"/>
      <c r="H487" s="207" t="s">
        <v>30</v>
      </c>
      <c r="I487" s="209"/>
      <c r="J487" s="205"/>
      <c r="K487" s="205"/>
      <c r="L487" s="210"/>
      <c r="M487" s="211"/>
      <c r="N487" s="212"/>
      <c r="O487" s="212"/>
      <c r="P487" s="212"/>
      <c r="Q487" s="212"/>
      <c r="R487" s="212"/>
      <c r="S487" s="212"/>
      <c r="T487" s="213"/>
      <c r="AT487" s="214" t="s">
        <v>168</v>
      </c>
      <c r="AU487" s="214" t="s">
        <v>84</v>
      </c>
      <c r="AV487" s="11" t="s">
        <v>82</v>
      </c>
      <c r="AW487" s="11" t="s">
        <v>37</v>
      </c>
      <c r="AX487" s="11" t="s">
        <v>74</v>
      </c>
      <c r="AY487" s="214" t="s">
        <v>159</v>
      </c>
    </row>
    <row r="488" spans="2:65" s="11" customFormat="1" ht="12" x14ac:dyDescent="0.3">
      <c r="B488" s="204"/>
      <c r="C488" s="205"/>
      <c r="D488" s="206" t="s">
        <v>168</v>
      </c>
      <c r="E488" s="207" t="s">
        <v>30</v>
      </c>
      <c r="F488" s="208" t="s">
        <v>674</v>
      </c>
      <c r="G488" s="205"/>
      <c r="H488" s="207" t="s">
        <v>30</v>
      </c>
      <c r="I488" s="209"/>
      <c r="J488" s="205"/>
      <c r="K488" s="205"/>
      <c r="L488" s="210"/>
      <c r="M488" s="211"/>
      <c r="N488" s="212"/>
      <c r="O488" s="212"/>
      <c r="P488" s="212"/>
      <c r="Q488" s="212"/>
      <c r="R488" s="212"/>
      <c r="S488" s="212"/>
      <c r="T488" s="213"/>
      <c r="AT488" s="214" t="s">
        <v>168</v>
      </c>
      <c r="AU488" s="214" t="s">
        <v>84</v>
      </c>
      <c r="AV488" s="11" t="s">
        <v>82</v>
      </c>
      <c r="AW488" s="11" t="s">
        <v>37</v>
      </c>
      <c r="AX488" s="11" t="s">
        <v>74</v>
      </c>
      <c r="AY488" s="214" t="s">
        <v>159</v>
      </c>
    </row>
    <row r="489" spans="2:65" s="12" customFormat="1" ht="12" x14ac:dyDescent="0.3">
      <c r="B489" s="215"/>
      <c r="C489" s="216"/>
      <c r="D489" s="206" t="s">
        <v>168</v>
      </c>
      <c r="E489" s="217" t="s">
        <v>30</v>
      </c>
      <c r="F489" s="218" t="s">
        <v>675</v>
      </c>
      <c r="G489" s="216"/>
      <c r="H489" s="219">
        <v>9.1999999999999993</v>
      </c>
      <c r="I489" s="220"/>
      <c r="J489" s="216"/>
      <c r="K489" s="216"/>
      <c r="L489" s="221"/>
      <c r="M489" s="222"/>
      <c r="N489" s="223"/>
      <c r="O489" s="223"/>
      <c r="P489" s="223"/>
      <c r="Q489" s="223"/>
      <c r="R489" s="223"/>
      <c r="S489" s="223"/>
      <c r="T489" s="224"/>
      <c r="AT489" s="225" t="s">
        <v>168</v>
      </c>
      <c r="AU489" s="225" t="s">
        <v>84</v>
      </c>
      <c r="AV489" s="12" t="s">
        <v>84</v>
      </c>
      <c r="AW489" s="12" t="s">
        <v>37</v>
      </c>
      <c r="AX489" s="12" t="s">
        <v>82</v>
      </c>
      <c r="AY489" s="225" t="s">
        <v>159</v>
      </c>
    </row>
    <row r="490" spans="2:65" s="1" customFormat="1" ht="25.5" customHeight="1" x14ac:dyDescent="0.3">
      <c r="B490" s="41"/>
      <c r="C490" s="192" t="s">
        <v>676</v>
      </c>
      <c r="D490" s="192" t="s">
        <v>161</v>
      </c>
      <c r="E490" s="193" t="s">
        <v>677</v>
      </c>
      <c r="F490" s="194" t="s">
        <v>678</v>
      </c>
      <c r="G490" s="195" t="s">
        <v>214</v>
      </c>
      <c r="H490" s="196">
        <v>9</v>
      </c>
      <c r="I490" s="197"/>
      <c r="J490" s="198">
        <f>ROUND(I490*H490,2)</f>
        <v>0</v>
      </c>
      <c r="K490" s="194" t="s">
        <v>165</v>
      </c>
      <c r="L490" s="61"/>
      <c r="M490" s="199" t="s">
        <v>30</v>
      </c>
      <c r="N490" s="200" t="s">
        <v>45</v>
      </c>
      <c r="O490" s="42"/>
      <c r="P490" s="201">
        <f>O490*H490</f>
        <v>0</v>
      </c>
      <c r="Q490" s="201">
        <v>9.0000000000000006E-5</v>
      </c>
      <c r="R490" s="201">
        <f>Q490*H490</f>
        <v>8.1000000000000006E-4</v>
      </c>
      <c r="S490" s="201">
        <v>0</v>
      </c>
      <c r="T490" s="202">
        <f>S490*H490</f>
        <v>0</v>
      </c>
      <c r="AR490" s="24" t="s">
        <v>166</v>
      </c>
      <c r="AT490" s="24" t="s">
        <v>161</v>
      </c>
      <c r="AU490" s="24" t="s">
        <v>84</v>
      </c>
      <c r="AY490" s="24" t="s">
        <v>159</v>
      </c>
      <c r="BE490" s="203">
        <f>IF(N490="základní",J490,0)</f>
        <v>0</v>
      </c>
      <c r="BF490" s="203">
        <f>IF(N490="snížená",J490,0)</f>
        <v>0</v>
      </c>
      <c r="BG490" s="203">
        <f>IF(N490="zákl. přenesená",J490,0)</f>
        <v>0</v>
      </c>
      <c r="BH490" s="203">
        <f>IF(N490="sníž. přenesená",J490,0)</f>
        <v>0</v>
      </c>
      <c r="BI490" s="203">
        <f>IF(N490="nulová",J490,0)</f>
        <v>0</v>
      </c>
      <c r="BJ490" s="24" t="s">
        <v>82</v>
      </c>
      <c r="BK490" s="203">
        <f>ROUND(I490*H490,2)</f>
        <v>0</v>
      </c>
      <c r="BL490" s="24" t="s">
        <v>166</v>
      </c>
      <c r="BM490" s="24" t="s">
        <v>679</v>
      </c>
    </row>
    <row r="491" spans="2:65" s="11" customFormat="1" ht="12" x14ac:dyDescent="0.3">
      <c r="B491" s="204"/>
      <c r="C491" s="205"/>
      <c r="D491" s="206" t="s">
        <v>168</v>
      </c>
      <c r="E491" s="207" t="s">
        <v>30</v>
      </c>
      <c r="F491" s="208" t="s">
        <v>680</v>
      </c>
      <c r="G491" s="205"/>
      <c r="H491" s="207" t="s">
        <v>30</v>
      </c>
      <c r="I491" s="209"/>
      <c r="J491" s="205"/>
      <c r="K491" s="205"/>
      <c r="L491" s="210"/>
      <c r="M491" s="211"/>
      <c r="N491" s="212"/>
      <c r="O491" s="212"/>
      <c r="P491" s="212"/>
      <c r="Q491" s="212"/>
      <c r="R491" s="212"/>
      <c r="S491" s="212"/>
      <c r="T491" s="213"/>
      <c r="AT491" s="214" t="s">
        <v>168</v>
      </c>
      <c r="AU491" s="214" t="s">
        <v>84</v>
      </c>
      <c r="AV491" s="11" t="s">
        <v>82</v>
      </c>
      <c r="AW491" s="11" t="s">
        <v>37</v>
      </c>
      <c r="AX491" s="11" t="s">
        <v>74</v>
      </c>
      <c r="AY491" s="214" t="s">
        <v>159</v>
      </c>
    </row>
    <row r="492" spans="2:65" s="12" customFormat="1" ht="12" x14ac:dyDescent="0.3">
      <c r="B492" s="215"/>
      <c r="C492" s="216"/>
      <c r="D492" s="206" t="s">
        <v>168</v>
      </c>
      <c r="E492" s="217" t="s">
        <v>30</v>
      </c>
      <c r="F492" s="218" t="s">
        <v>681</v>
      </c>
      <c r="G492" s="216"/>
      <c r="H492" s="219">
        <v>9</v>
      </c>
      <c r="I492" s="220"/>
      <c r="J492" s="216"/>
      <c r="K492" s="216"/>
      <c r="L492" s="221"/>
      <c r="M492" s="222"/>
      <c r="N492" s="223"/>
      <c r="O492" s="223"/>
      <c r="P492" s="223"/>
      <c r="Q492" s="223"/>
      <c r="R492" s="223"/>
      <c r="S492" s="223"/>
      <c r="T492" s="224"/>
      <c r="AT492" s="225" t="s">
        <v>168</v>
      </c>
      <c r="AU492" s="225" t="s">
        <v>84</v>
      </c>
      <c r="AV492" s="12" t="s">
        <v>84</v>
      </c>
      <c r="AW492" s="12" t="s">
        <v>37</v>
      </c>
      <c r="AX492" s="12" t="s">
        <v>82</v>
      </c>
      <c r="AY492" s="225" t="s">
        <v>159</v>
      </c>
    </row>
    <row r="493" spans="2:65" s="1" customFormat="1" ht="25.5" customHeight="1" x14ac:dyDescent="0.3">
      <c r="B493" s="41"/>
      <c r="C493" s="192" t="s">
        <v>682</v>
      </c>
      <c r="D493" s="192" t="s">
        <v>161</v>
      </c>
      <c r="E493" s="193" t="s">
        <v>683</v>
      </c>
      <c r="F493" s="194" t="s">
        <v>684</v>
      </c>
      <c r="G493" s="195" t="s">
        <v>214</v>
      </c>
      <c r="H493" s="196">
        <v>91</v>
      </c>
      <c r="I493" s="197"/>
      <c r="J493" s="198">
        <f>ROUND(I493*H493,2)</f>
        <v>0</v>
      </c>
      <c r="K493" s="194" t="s">
        <v>165</v>
      </c>
      <c r="L493" s="61"/>
      <c r="M493" s="199" t="s">
        <v>30</v>
      </c>
      <c r="N493" s="200" t="s">
        <v>45</v>
      </c>
      <c r="O493" s="42"/>
      <c r="P493" s="201">
        <f>O493*H493</f>
        <v>0</v>
      </c>
      <c r="Q493" s="201">
        <v>9.3799999999999994E-3</v>
      </c>
      <c r="R493" s="201">
        <f>Q493*H493</f>
        <v>0.85358000000000001</v>
      </c>
      <c r="S493" s="201">
        <v>0</v>
      </c>
      <c r="T493" s="202">
        <f>S493*H493</f>
        <v>0</v>
      </c>
      <c r="AR493" s="24" t="s">
        <v>166</v>
      </c>
      <c r="AT493" s="24" t="s">
        <v>161</v>
      </c>
      <c r="AU493" s="24" t="s">
        <v>84</v>
      </c>
      <c r="AY493" s="24" t="s">
        <v>159</v>
      </c>
      <c r="BE493" s="203">
        <f>IF(N493="základní",J493,0)</f>
        <v>0</v>
      </c>
      <c r="BF493" s="203">
        <f>IF(N493="snížená",J493,0)</f>
        <v>0</v>
      </c>
      <c r="BG493" s="203">
        <f>IF(N493="zákl. přenesená",J493,0)</f>
        <v>0</v>
      </c>
      <c r="BH493" s="203">
        <f>IF(N493="sníž. přenesená",J493,0)</f>
        <v>0</v>
      </c>
      <c r="BI493" s="203">
        <f>IF(N493="nulová",J493,0)</f>
        <v>0</v>
      </c>
      <c r="BJ493" s="24" t="s">
        <v>82</v>
      </c>
      <c r="BK493" s="203">
        <f>ROUND(I493*H493,2)</f>
        <v>0</v>
      </c>
      <c r="BL493" s="24" t="s">
        <v>166</v>
      </c>
      <c r="BM493" s="24" t="s">
        <v>685</v>
      </c>
    </row>
    <row r="494" spans="2:65" s="11" customFormat="1" ht="12" x14ac:dyDescent="0.3">
      <c r="B494" s="204"/>
      <c r="C494" s="205"/>
      <c r="D494" s="206" t="s">
        <v>168</v>
      </c>
      <c r="E494" s="207" t="s">
        <v>30</v>
      </c>
      <c r="F494" s="208" t="s">
        <v>686</v>
      </c>
      <c r="G494" s="205"/>
      <c r="H494" s="207" t="s">
        <v>30</v>
      </c>
      <c r="I494" s="209"/>
      <c r="J494" s="205"/>
      <c r="K494" s="205"/>
      <c r="L494" s="210"/>
      <c r="M494" s="211"/>
      <c r="N494" s="212"/>
      <c r="O494" s="212"/>
      <c r="P494" s="212"/>
      <c r="Q494" s="212"/>
      <c r="R494" s="212"/>
      <c r="S494" s="212"/>
      <c r="T494" s="213"/>
      <c r="AT494" s="214" t="s">
        <v>168</v>
      </c>
      <c r="AU494" s="214" t="s">
        <v>84</v>
      </c>
      <c r="AV494" s="11" t="s">
        <v>82</v>
      </c>
      <c r="AW494" s="11" t="s">
        <v>37</v>
      </c>
      <c r="AX494" s="11" t="s">
        <v>74</v>
      </c>
      <c r="AY494" s="214" t="s">
        <v>159</v>
      </c>
    </row>
    <row r="495" spans="2:65" s="12" customFormat="1" ht="12" x14ac:dyDescent="0.3">
      <c r="B495" s="215"/>
      <c r="C495" s="216"/>
      <c r="D495" s="206" t="s">
        <v>168</v>
      </c>
      <c r="E495" s="217" t="s">
        <v>30</v>
      </c>
      <c r="F495" s="218" t="s">
        <v>687</v>
      </c>
      <c r="G495" s="216"/>
      <c r="H495" s="219">
        <v>88.83</v>
      </c>
      <c r="I495" s="220"/>
      <c r="J495" s="216"/>
      <c r="K495" s="216"/>
      <c r="L495" s="221"/>
      <c r="M495" s="222"/>
      <c r="N495" s="223"/>
      <c r="O495" s="223"/>
      <c r="P495" s="223"/>
      <c r="Q495" s="223"/>
      <c r="R495" s="223"/>
      <c r="S495" s="223"/>
      <c r="T495" s="224"/>
      <c r="AT495" s="225" t="s">
        <v>168</v>
      </c>
      <c r="AU495" s="225" t="s">
        <v>84</v>
      </c>
      <c r="AV495" s="12" t="s">
        <v>84</v>
      </c>
      <c r="AW495" s="12" t="s">
        <v>37</v>
      </c>
      <c r="AX495" s="12" t="s">
        <v>74</v>
      </c>
      <c r="AY495" s="225" t="s">
        <v>159</v>
      </c>
    </row>
    <row r="496" spans="2:65" s="12" customFormat="1" ht="12" x14ac:dyDescent="0.3">
      <c r="B496" s="215"/>
      <c r="C496" s="216"/>
      <c r="D496" s="206" t="s">
        <v>168</v>
      </c>
      <c r="E496" s="217" t="s">
        <v>30</v>
      </c>
      <c r="F496" s="218" t="s">
        <v>688</v>
      </c>
      <c r="G496" s="216"/>
      <c r="H496" s="219">
        <v>-1.2430000000000001</v>
      </c>
      <c r="I496" s="220"/>
      <c r="J496" s="216"/>
      <c r="K496" s="216"/>
      <c r="L496" s="221"/>
      <c r="M496" s="222"/>
      <c r="N496" s="223"/>
      <c r="O496" s="223"/>
      <c r="P496" s="223"/>
      <c r="Q496" s="223"/>
      <c r="R496" s="223"/>
      <c r="S496" s="223"/>
      <c r="T496" s="224"/>
      <c r="AT496" s="225" t="s">
        <v>168</v>
      </c>
      <c r="AU496" s="225" t="s">
        <v>84</v>
      </c>
      <c r="AV496" s="12" t="s">
        <v>84</v>
      </c>
      <c r="AW496" s="12" t="s">
        <v>37</v>
      </c>
      <c r="AX496" s="12" t="s">
        <v>74</v>
      </c>
      <c r="AY496" s="225" t="s">
        <v>159</v>
      </c>
    </row>
    <row r="497" spans="2:65" s="11" customFormat="1" ht="12" x14ac:dyDescent="0.3">
      <c r="B497" s="204"/>
      <c r="C497" s="205"/>
      <c r="D497" s="206" t="s">
        <v>168</v>
      </c>
      <c r="E497" s="207" t="s">
        <v>30</v>
      </c>
      <c r="F497" s="208" t="s">
        <v>689</v>
      </c>
      <c r="G497" s="205"/>
      <c r="H497" s="207" t="s">
        <v>30</v>
      </c>
      <c r="I497" s="209"/>
      <c r="J497" s="205"/>
      <c r="K497" s="205"/>
      <c r="L497" s="210"/>
      <c r="M497" s="211"/>
      <c r="N497" s="212"/>
      <c r="O497" s="212"/>
      <c r="P497" s="212"/>
      <c r="Q497" s="212"/>
      <c r="R497" s="212"/>
      <c r="S497" s="212"/>
      <c r="T497" s="213"/>
      <c r="AT497" s="214" t="s">
        <v>168</v>
      </c>
      <c r="AU497" s="214" t="s">
        <v>84</v>
      </c>
      <c r="AV497" s="11" t="s">
        <v>82</v>
      </c>
      <c r="AW497" s="11" t="s">
        <v>37</v>
      </c>
      <c r="AX497" s="11" t="s">
        <v>74</v>
      </c>
      <c r="AY497" s="214" t="s">
        <v>159</v>
      </c>
    </row>
    <row r="498" spans="2:65" s="12" customFormat="1" ht="12" x14ac:dyDescent="0.3">
      <c r="B498" s="215"/>
      <c r="C498" s="216"/>
      <c r="D498" s="206" t="s">
        <v>168</v>
      </c>
      <c r="E498" s="217" t="s">
        <v>30</v>
      </c>
      <c r="F498" s="218" t="s">
        <v>690</v>
      </c>
      <c r="G498" s="216"/>
      <c r="H498" s="219">
        <v>2</v>
      </c>
      <c r="I498" s="220"/>
      <c r="J498" s="216"/>
      <c r="K498" s="216"/>
      <c r="L498" s="221"/>
      <c r="M498" s="222"/>
      <c r="N498" s="223"/>
      <c r="O498" s="223"/>
      <c r="P498" s="223"/>
      <c r="Q498" s="223"/>
      <c r="R498" s="223"/>
      <c r="S498" s="223"/>
      <c r="T498" s="224"/>
      <c r="AT498" s="225" t="s">
        <v>168</v>
      </c>
      <c r="AU498" s="225" t="s">
        <v>84</v>
      </c>
      <c r="AV498" s="12" t="s">
        <v>84</v>
      </c>
      <c r="AW498" s="12" t="s">
        <v>37</v>
      </c>
      <c r="AX498" s="12" t="s">
        <v>74</v>
      </c>
      <c r="AY498" s="225" t="s">
        <v>159</v>
      </c>
    </row>
    <row r="499" spans="2:65" s="12" customFormat="1" ht="12" x14ac:dyDescent="0.3">
      <c r="B499" s="215"/>
      <c r="C499" s="216"/>
      <c r="D499" s="206" t="s">
        <v>168</v>
      </c>
      <c r="E499" s="217" t="s">
        <v>30</v>
      </c>
      <c r="F499" s="218" t="s">
        <v>691</v>
      </c>
      <c r="G499" s="216"/>
      <c r="H499" s="219">
        <v>1.413</v>
      </c>
      <c r="I499" s="220"/>
      <c r="J499" s="216"/>
      <c r="K499" s="216"/>
      <c r="L499" s="221"/>
      <c r="M499" s="222"/>
      <c r="N499" s="223"/>
      <c r="O499" s="223"/>
      <c r="P499" s="223"/>
      <c r="Q499" s="223"/>
      <c r="R499" s="223"/>
      <c r="S499" s="223"/>
      <c r="T499" s="224"/>
      <c r="AT499" s="225" t="s">
        <v>168</v>
      </c>
      <c r="AU499" s="225" t="s">
        <v>84</v>
      </c>
      <c r="AV499" s="12" t="s">
        <v>84</v>
      </c>
      <c r="AW499" s="12" t="s">
        <v>37</v>
      </c>
      <c r="AX499" s="12" t="s">
        <v>74</v>
      </c>
      <c r="AY499" s="225" t="s">
        <v>159</v>
      </c>
    </row>
    <row r="500" spans="2:65" s="13" customFormat="1" ht="12" x14ac:dyDescent="0.3">
      <c r="B500" s="226"/>
      <c r="C500" s="227"/>
      <c r="D500" s="206" t="s">
        <v>168</v>
      </c>
      <c r="E500" s="228" t="s">
        <v>30</v>
      </c>
      <c r="F500" s="229" t="s">
        <v>186</v>
      </c>
      <c r="G500" s="227"/>
      <c r="H500" s="230">
        <v>91</v>
      </c>
      <c r="I500" s="231"/>
      <c r="J500" s="227"/>
      <c r="K500" s="227"/>
      <c r="L500" s="232"/>
      <c r="M500" s="233"/>
      <c r="N500" s="234"/>
      <c r="O500" s="234"/>
      <c r="P500" s="234"/>
      <c r="Q500" s="234"/>
      <c r="R500" s="234"/>
      <c r="S500" s="234"/>
      <c r="T500" s="235"/>
      <c r="AT500" s="236" t="s">
        <v>168</v>
      </c>
      <c r="AU500" s="236" t="s">
        <v>84</v>
      </c>
      <c r="AV500" s="13" t="s">
        <v>166</v>
      </c>
      <c r="AW500" s="13" t="s">
        <v>37</v>
      </c>
      <c r="AX500" s="13" t="s">
        <v>82</v>
      </c>
      <c r="AY500" s="236" t="s">
        <v>159</v>
      </c>
    </row>
    <row r="501" spans="2:65" s="1" customFormat="1" ht="16.5" customHeight="1" x14ac:dyDescent="0.3">
      <c r="B501" s="41"/>
      <c r="C501" s="237" t="s">
        <v>692</v>
      </c>
      <c r="D501" s="237" t="s">
        <v>422</v>
      </c>
      <c r="E501" s="238" t="s">
        <v>693</v>
      </c>
      <c r="F501" s="239" t="s">
        <v>694</v>
      </c>
      <c r="G501" s="240" t="s">
        <v>214</v>
      </c>
      <c r="H501" s="241">
        <v>93</v>
      </c>
      <c r="I501" s="242"/>
      <c r="J501" s="243">
        <f>ROUND(I501*H501,2)</f>
        <v>0</v>
      </c>
      <c r="K501" s="239" t="s">
        <v>165</v>
      </c>
      <c r="L501" s="244"/>
      <c r="M501" s="245" t="s">
        <v>30</v>
      </c>
      <c r="N501" s="246" t="s">
        <v>45</v>
      </c>
      <c r="O501" s="42"/>
      <c r="P501" s="201">
        <f>O501*H501</f>
        <v>0</v>
      </c>
      <c r="Q501" s="201">
        <v>1.4999999999999999E-2</v>
      </c>
      <c r="R501" s="201">
        <f>Q501*H501</f>
        <v>1.395</v>
      </c>
      <c r="S501" s="201">
        <v>0</v>
      </c>
      <c r="T501" s="202">
        <f>S501*H501</f>
        <v>0</v>
      </c>
      <c r="AR501" s="24" t="s">
        <v>217</v>
      </c>
      <c r="AT501" s="24" t="s">
        <v>422</v>
      </c>
      <c r="AU501" s="24" t="s">
        <v>84</v>
      </c>
      <c r="AY501" s="24" t="s">
        <v>159</v>
      </c>
      <c r="BE501" s="203">
        <f>IF(N501="základní",J501,0)</f>
        <v>0</v>
      </c>
      <c r="BF501" s="203">
        <f>IF(N501="snížená",J501,0)</f>
        <v>0</v>
      </c>
      <c r="BG501" s="203">
        <f>IF(N501="zákl. přenesená",J501,0)</f>
        <v>0</v>
      </c>
      <c r="BH501" s="203">
        <f>IF(N501="sníž. přenesená",J501,0)</f>
        <v>0</v>
      </c>
      <c r="BI501" s="203">
        <f>IF(N501="nulová",J501,0)</f>
        <v>0</v>
      </c>
      <c r="BJ501" s="24" t="s">
        <v>82</v>
      </c>
      <c r="BK501" s="203">
        <f>ROUND(I501*H501,2)</f>
        <v>0</v>
      </c>
      <c r="BL501" s="24" t="s">
        <v>166</v>
      </c>
      <c r="BM501" s="24" t="s">
        <v>695</v>
      </c>
    </row>
    <row r="502" spans="2:65" s="11" customFormat="1" ht="12" x14ac:dyDescent="0.3">
      <c r="B502" s="204"/>
      <c r="C502" s="205"/>
      <c r="D502" s="206" t="s">
        <v>168</v>
      </c>
      <c r="E502" s="207" t="s">
        <v>30</v>
      </c>
      <c r="F502" s="208" t="s">
        <v>673</v>
      </c>
      <c r="G502" s="205"/>
      <c r="H502" s="207" t="s">
        <v>30</v>
      </c>
      <c r="I502" s="209"/>
      <c r="J502" s="205"/>
      <c r="K502" s="205"/>
      <c r="L502" s="210"/>
      <c r="M502" s="211"/>
      <c r="N502" s="212"/>
      <c r="O502" s="212"/>
      <c r="P502" s="212"/>
      <c r="Q502" s="212"/>
      <c r="R502" s="212"/>
      <c r="S502" s="212"/>
      <c r="T502" s="213"/>
      <c r="AT502" s="214" t="s">
        <v>168</v>
      </c>
      <c r="AU502" s="214" t="s">
        <v>84</v>
      </c>
      <c r="AV502" s="11" t="s">
        <v>82</v>
      </c>
      <c r="AW502" s="11" t="s">
        <v>37</v>
      </c>
      <c r="AX502" s="11" t="s">
        <v>74</v>
      </c>
      <c r="AY502" s="214" t="s">
        <v>159</v>
      </c>
    </row>
    <row r="503" spans="2:65" s="11" customFormat="1" ht="12" x14ac:dyDescent="0.3">
      <c r="B503" s="204"/>
      <c r="C503" s="205"/>
      <c r="D503" s="206" t="s">
        <v>168</v>
      </c>
      <c r="E503" s="207" t="s">
        <v>30</v>
      </c>
      <c r="F503" s="208" t="s">
        <v>696</v>
      </c>
      <c r="G503" s="205"/>
      <c r="H503" s="207" t="s">
        <v>30</v>
      </c>
      <c r="I503" s="209"/>
      <c r="J503" s="205"/>
      <c r="K503" s="205"/>
      <c r="L503" s="210"/>
      <c r="M503" s="211"/>
      <c r="N503" s="212"/>
      <c r="O503" s="212"/>
      <c r="P503" s="212"/>
      <c r="Q503" s="212"/>
      <c r="R503" s="212"/>
      <c r="S503" s="212"/>
      <c r="T503" s="213"/>
      <c r="AT503" s="214" t="s">
        <v>168</v>
      </c>
      <c r="AU503" s="214" t="s">
        <v>84</v>
      </c>
      <c r="AV503" s="11" t="s">
        <v>82</v>
      </c>
      <c r="AW503" s="11" t="s">
        <v>37</v>
      </c>
      <c r="AX503" s="11" t="s">
        <v>74</v>
      </c>
      <c r="AY503" s="214" t="s">
        <v>159</v>
      </c>
    </row>
    <row r="504" spans="2:65" s="12" customFormat="1" ht="12" x14ac:dyDescent="0.3">
      <c r="B504" s="215"/>
      <c r="C504" s="216"/>
      <c r="D504" s="206" t="s">
        <v>168</v>
      </c>
      <c r="E504" s="217" t="s">
        <v>30</v>
      </c>
      <c r="F504" s="218" t="s">
        <v>697</v>
      </c>
      <c r="G504" s="216"/>
      <c r="H504" s="219">
        <v>93</v>
      </c>
      <c r="I504" s="220"/>
      <c r="J504" s="216"/>
      <c r="K504" s="216"/>
      <c r="L504" s="221"/>
      <c r="M504" s="222"/>
      <c r="N504" s="223"/>
      <c r="O504" s="223"/>
      <c r="P504" s="223"/>
      <c r="Q504" s="223"/>
      <c r="R504" s="223"/>
      <c r="S504" s="223"/>
      <c r="T504" s="224"/>
      <c r="AT504" s="225" t="s">
        <v>168</v>
      </c>
      <c r="AU504" s="225" t="s">
        <v>84</v>
      </c>
      <c r="AV504" s="12" t="s">
        <v>84</v>
      </c>
      <c r="AW504" s="12" t="s">
        <v>37</v>
      </c>
      <c r="AX504" s="12" t="s">
        <v>82</v>
      </c>
      <c r="AY504" s="225" t="s">
        <v>159</v>
      </c>
    </row>
    <row r="505" spans="2:65" s="1" customFormat="1" ht="25.5" customHeight="1" x14ac:dyDescent="0.3">
      <c r="B505" s="41"/>
      <c r="C505" s="192" t="s">
        <v>698</v>
      </c>
      <c r="D505" s="192" t="s">
        <v>161</v>
      </c>
      <c r="E505" s="193" t="s">
        <v>699</v>
      </c>
      <c r="F505" s="194" t="s">
        <v>700</v>
      </c>
      <c r="G505" s="195" t="s">
        <v>214</v>
      </c>
      <c r="H505" s="196">
        <v>91</v>
      </c>
      <c r="I505" s="197"/>
      <c r="J505" s="198">
        <f>ROUND(I505*H505,2)</f>
        <v>0</v>
      </c>
      <c r="K505" s="194" t="s">
        <v>165</v>
      </c>
      <c r="L505" s="61"/>
      <c r="M505" s="199" t="s">
        <v>30</v>
      </c>
      <c r="N505" s="200" t="s">
        <v>45</v>
      </c>
      <c r="O505" s="42"/>
      <c r="P505" s="201">
        <f>O505*H505</f>
        <v>0</v>
      </c>
      <c r="Q505" s="201">
        <v>6.0000000000000002E-5</v>
      </c>
      <c r="R505" s="201">
        <f>Q505*H505</f>
        <v>5.4600000000000004E-3</v>
      </c>
      <c r="S505" s="201">
        <v>0</v>
      </c>
      <c r="T505" s="202">
        <f>S505*H505</f>
        <v>0</v>
      </c>
      <c r="AR505" s="24" t="s">
        <v>166</v>
      </c>
      <c r="AT505" s="24" t="s">
        <v>161</v>
      </c>
      <c r="AU505" s="24" t="s">
        <v>84</v>
      </c>
      <c r="AY505" s="24" t="s">
        <v>159</v>
      </c>
      <c r="BE505" s="203">
        <f>IF(N505="základní",J505,0)</f>
        <v>0</v>
      </c>
      <c r="BF505" s="203">
        <f>IF(N505="snížená",J505,0)</f>
        <v>0</v>
      </c>
      <c r="BG505" s="203">
        <f>IF(N505="zákl. přenesená",J505,0)</f>
        <v>0</v>
      </c>
      <c r="BH505" s="203">
        <f>IF(N505="sníž. přenesená",J505,0)</f>
        <v>0</v>
      </c>
      <c r="BI505" s="203">
        <f>IF(N505="nulová",J505,0)</f>
        <v>0</v>
      </c>
      <c r="BJ505" s="24" t="s">
        <v>82</v>
      </c>
      <c r="BK505" s="203">
        <f>ROUND(I505*H505,2)</f>
        <v>0</v>
      </c>
      <c r="BL505" s="24" t="s">
        <v>166</v>
      </c>
      <c r="BM505" s="24" t="s">
        <v>701</v>
      </c>
    </row>
    <row r="506" spans="2:65" s="11" customFormat="1" ht="12" x14ac:dyDescent="0.3">
      <c r="B506" s="204"/>
      <c r="C506" s="205"/>
      <c r="D506" s="206" t="s">
        <v>168</v>
      </c>
      <c r="E506" s="207" t="s">
        <v>30</v>
      </c>
      <c r="F506" s="208" t="s">
        <v>696</v>
      </c>
      <c r="G506" s="205"/>
      <c r="H506" s="207" t="s">
        <v>30</v>
      </c>
      <c r="I506" s="209"/>
      <c r="J506" s="205"/>
      <c r="K506" s="205"/>
      <c r="L506" s="210"/>
      <c r="M506" s="211"/>
      <c r="N506" s="212"/>
      <c r="O506" s="212"/>
      <c r="P506" s="212"/>
      <c r="Q506" s="212"/>
      <c r="R506" s="212"/>
      <c r="S506" s="212"/>
      <c r="T506" s="213"/>
      <c r="AT506" s="214" t="s">
        <v>168</v>
      </c>
      <c r="AU506" s="214" t="s">
        <v>84</v>
      </c>
      <c r="AV506" s="11" t="s">
        <v>82</v>
      </c>
      <c r="AW506" s="11" t="s">
        <v>37</v>
      </c>
      <c r="AX506" s="11" t="s">
        <v>74</v>
      </c>
      <c r="AY506" s="214" t="s">
        <v>159</v>
      </c>
    </row>
    <row r="507" spans="2:65" s="12" customFormat="1" ht="12" x14ac:dyDescent="0.3">
      <c r="B507" s="215"/>
      <c r="C507" s="216"/>
      <c r="D507" s="206" t="s">
        <v>168</v>
      </c>
      <c r="E507" s="217" t="s">
        <v>30</v>
      </c>
      <c r="F507" s="218" t="s">
        <v>702</v>
      </c>
      <c r="G507" s="216"/>
      <c r="H507" s="219">
        <v>91</v>
      </c>
      <c r="I507" s="220"/>
      <c r="J507" s="216"/>
      <c r="K507" s="216"/>
      <c r="L507" s="221"/>
      <c r="M507" s="222"/>
      <c r="N507" s="223"/>
      <c r="O507" s="223"/>
      <c r="P507" s="223"/>
      <c r="Q507" s="223"/>
      <c r="R507" s="223"/>
      <c r="S507" s="223"/>
      <c r="T507" s="224"/>
      <c r="AT507" s="225" t="s">
        <v>168</v>
      </c>
      <c r="AU507" s="225" t="s">
        <v>84</v>
      </c>
      <c r="AV507" s="12" t="s">
        <v>84</v>
      </c>
      <c r="AW507" s="12" t="s">
        <v>37</v>
      </c>
      <c r="AX507" s="12" t="s">
        <v>82</v>
      </c>
      <c r="AY507" s="225" t="s">
        <v>159</v>
      </c>
    </row>
    <row r="508" spans="2:65" s="1" customFormat="1" ht="25.5" customHeight="1" x14ac:dyDescent="0.3">
      <c r="B508" s="41"/>
      <c r="C508" s="192" t="s">
        <v>703</v>
      </c>
      <c r="D508" s="192" t="s">
        <v>161</v>
      </c>
      <c r="E508" s="193" t="s">
        <v>704</v>
      </c>
      <c r="F508" s="194" t="s">
        <v>705</v>
      </c>
      <c r="G508" s="195" t="s">
        <v>214</v>
      </c>
      <c r="H508" s="196">
        <v>7</v>
      </c>
      <c r="I508" s="197"/>
      <c r="J508" s="198">
        <f>ROUND(I508*H508,2)</f>
        <v>0</v>
      </c>
      <c r="K508" s="194" t="s">
        <v>165</v>
      </c>
      <c r="L508" s="61"/>
      <c r="M508" s="199" t="s">
        <v>30</v>
      </c>
      <c r="N508" s="200" t="s">
        <v>45</v>
      </c>
      <c r="O508" s="42"/>
      <c r="P508" s="201">
        <f>O508*H508</f>
        <v>0</v>
      </c>
      <c r="Q508" s="201">
        <v>8.3199999999999993E-3</v>
      </c>
      <c r="R508" s="201">
        <f>Q508*H508</f>
        <v>5.8239999999999993E-2</v>
      </c>
      <c r="S508" s="201">
        <v>0</v>
      </c>
      <c r="T508" s="202">
        <f>S508*H508</f>
        <v>0</v>
      </c>
      <c r="AR508" s="24" t="s">
        <v>166</v>
      </c>
      <c r="AT508" s="24" t="s">
        <v>161</v>
      </c>
      <c r="AU508" s="24" t="s">
        <v>84</v>
      </c>
      <c r="AY508" s="24" t="s">
        <v>159</v>
      </c>
      <c r="BE508" s="203">
        <f>IF(N508="základní",J508,0)</f>
        <v>0</v>
      </c>
      <c r="BF508" s="203">
        <f>IF(N508="snížená",J508,0)</f>
        <v>0</v>
      </c>
      <c r="BG508" s="203">
        <f>IF(N508="zákl. přenesená",J508,0)</f>
        <v>0</v>
      </c>
      <c r="BH508" s="203">
        <f>IF(N508="sníž. přenesená",J508,0)</f>
        <v>0</v>
      </c>
      <c r="BI508" s="203">
        <f>IF(N508="nulová",J508,0)</f>
        <v>0</v>
      </c>
      <c r="BJ508" s="24" t="s">
        <v>82</v>
      </c>
      <c r="BK508" s="203">
        <f>ROUND(I508*H508,2)</f>
        <v>0</v>
      </c>
      <c r="BL508" s="24" t="s">
        <v>166</v>
      </c>
      <c r="BM508" s="24" t="s">
        <v>706</v>
      </c>
    </row>
    <row r="509" spans="2:65" s="11" customFormat="1" ht="12" x14ac:dyDescent="0.3">
      <c r="B509" s="204"/>
      <c r="C509" s="205"/>
      <c r="D509" s="206" t="s">
        <v>168</v>
      </c>
      <c r="E509" s="207" t="s">
        <v>30</v>
      </c>
      <c r="F509" s="208" t="s">
        <v>707</v>
      </c>
      <c r="G509" s="205"/>
      <c r="H509" s="207" t="s">
        <v>30</v>
      </c>
      <c r="I509" s="209"/>
      <c r="J509" s="205"/>
      <c r="K509" s="205"/>
      <c r="L509" s="210"/>
      <c r="M509" s="211"/>
      <c r="N509" s="212"/>
      <c r="O509" s="212"/>
      <c r="P509" s="212"/>
      <c r="Q509" s="212"/>
      <c r="R509" s="212"/>
      <c r="S509" s="212"/>
      <c r="T509" s="213"/>
      <c r="AT509" s="214" t="s">
        <v>168</v>
      </c>
      <c r="AU509" s="214" t="s">
        <v>84</v>
      </c>
      <c r="AV509" s="11" t="s">
        <v>82</v>
      </c>
      <c r="AW509" s="11" t="s">
        <v>37</v>
      </c>
      <c r="AX509" s="11" t="s">
        <v>74</v>
      </c>
      <c r="AY509" s="214" t="s">
        <v>159</v>
      </c>
    </row>
    <row r="510" spans="2:65" s="12" customFormat="1" ht="12" x14ac:dyDescent="0.3">
      <c r="B510" s="215"/>
      <c r="C510" s="216"/>
      <c r="D510" s="206" t="s">
        <v>168</v>
      </c>
      <c r="E510" s="217" t="s">
        <v>30</v>
      </c>
      <c r="F510" s="218" t="s">
        <v>708</v>
      </c>
      <c r="G510" s="216"/>
      <c r="H510" s="219">
        <v>7.6449999999999996</v>
      </c>
      <c r="I510" s="220"/>
      <c r="J510" s="216"/>
      <c r="K510" s="216"/>
      <c r="L510" s="221"/>
      <c r="M510" s="222"/>
      <c r="N510" s="223"/>
      <c r="O510" s="223"/>
      <c r="P510" s="223"/>
      <c r="Q510" s="223"/>
      <c r="R510" s="223"/>
      <c r="S510" s="223"/>
      <c r="T510" s="224"/>
      <c r="AT510" s="225" t="s">
        <v>168</v>
      </c>
      <c r="AU510" s="225" t="s">
        <v>84</v>
      </c>
      <c r="AV510" s="12" t="s">
        <v>84</v>
      </c>
      <c r="AW510" s="12" t="s">
        <v>37</v>
      </c>
      <c r="AX510" s="12" t="s">
        <v>74</v>
      </c>
      <c r="AY510" s="225" t="s">
        <v>159</v>
      </c>
    </row>
    <row r="511" spans="2:65" s="12" customFormat="1" ht="12" x14ac:dyDescent="0.3">
      <c r="B511" s="215"/>
      <c r="C511" s="216"/>
      <c r="D511" s="206" t="s">
        <v>168</v>
      </c>
      <c r="E511" s="217" t="s">
        <v>30</v>
      </c>
      <c r="F511" s="218" t="s">
        <v>709</v>
      </c>
      <c r="G511" s="216"/>
      <c r="H511" s="219">
        <v>-1.1870000000000001</v>
      </c>
      <c r="I511" s="220"/>
      <c r="J511" s="216"/>
      <c r="K511" s="216"/>
      <c r="L511" s="221"/>
      <c r="M511" s="222"/>
      <c r="N511" s="223"/>
      <c r="O511" s="223"/>
      <c r="P511" s="223"/>
      <c r="Q511" s="223"/>
      <c r="R511" s="223"/>
      <c r="S511" s="223"/>
      <c r="T511" s="224"/>
      <c r="AT511" s="225" t="s">
        <v>168</v>
      </c>
      <c r="AU511" s="225" t="s">
        <v>84</v>
      </c>
      <c r="AV511" s="12" t="s">
        <v>84</v>
      </c>
      <c r="AW511" s="12" t="s">
        <v>37</v>
      </c>
      <c r="AX511" s="12" t="s">
        <v>74</v>
      </c>
      <c r="AY511" s="225" t="s">
        <v>159</v>
      </c>
    </row>
    <row r="512" spans="2:65" s="12" customFormat="1" ht="12" x14ac:dyDescent="0.3">
      <c r="B512" s="215"/>
      <c r="C512" s="216"/>
      <c r="D512" s="206" t="s">
        <v>168</v>
      </c>
      <c r="E512" s="217" t="s">
        <v>30</v>
      </c>
      <c r="F512" s="218" t="s">
        <v>710</v>
      </c>
      <c r="G512" s="216"/>
      <c r="H512" s="219">
        <v>0.54200000000000004</v>
      </c>
      <c r="I512" s="220"/>
      <c r="J512" s="216"/>
      <c r="K512" s="216"/>
      <c r="L512" s="221"/>
      <c r="M512" s="222"/>
      <c r="N512" s="223"/>
      <c r="O512" s="223"/>
      <c r="P512" s="223"/>
      <c r="Q512" s="223"/>
      <c r="R512" s="223"/>
      <c r="S512" s="223"/>
      <c r="T512" s="224"/>
      <c r="AT512" s="225" t="s">
        <v>168</v>
      </c>
      <c r="AU512" s="225" t="s">
        <v>84</v>
      </c>
      <c r="AV512" s="12" t="s">
        <v>84</v>
      </c>
      <c r="AW512" s="12" t="s">
        <v>37</v>
      </c>
      <c r="AX512" s="12" t="s">
        <v>74</v>
      </c>
      <c r="AY512" s="225" t="s">
        <v>159</v>
      </c>
    </row>
    <row r="513" spans="2:65" s="13" customFormat="1" ht="12" x14ac:dyDescent="0.3">
      <c r="B513" s="226"/>
      <c r="C513" s="227"/>
      <c r="D513" s="206" t="s">
        <v>168</v>
      </c>
      <c r="E513" s="228" t="s">
        <v>30</v>
      </c>
      <c r="F513" s="229" t="s">
        <v>186</v>
      </c>
      <c r="G513" s="227"/>
      <c r="H513" s="230">
        <v>7</v>
      </c>
      <c r="I513" s="231"/>
      <c r="J513" s="227"/>
      <c r="K513" s="227"/>
      <c r="L513" s="232"/>
      <c r="M513" s="233"/>
      <c r="N513" s="234"/>
      <c r="O513" s="234"/>
      <c r="P513" s="234"/>
      <c r="Q513" s="234"/>
      <c r="R513" s="234"/>
      <c r="S513" s="234"/>
      <c r="T513" s="235"/>
      <c r="AT513" s="236" t="s">
        <v>168</v>
      </c>
      <c r="AU513" s="236" t="s">
        <v>84</v>
      </c>
      <c r="AV513" s="13" t="s">
        <v>166</v>
      </c>
      <c r="AW513" s="13" t="s">
        <v>37</v>
      </c>
      <c r="AX513" s="13" t="s">
        <v>82</v>
      </c>
      <c r="AY513" s="236" t="s">
        <v>159</v>
      </c>
    </row>
    <row r="514" spans="2:65" s="1" customFormat="1" ht="16.5" customHeight="1" x14ac:dyDescent="0.3">
      <c r="B514" s="41"/>
      <c r="C514" s="237" t="s">
        <v>711</v>
      </c>
      <c r="D514" s="237" t="s">
        <v>422</v>
      </c>
      <c r="E514" s="238" t="s">
        <v>712</v>
      </c>
      <c r="F514" s="239" t="s">
        <v>713</v>
      </c>
      <c r="G514" s="240" t="s">
        <v>214</v>
      </c>
      <c r="H514" s="241">
        <v>7.5</v>
      </c>
      <c r="I514" s="242"/>
      <c r="J514" s="243">
        <f>ROUND(I514*H514,2)</f>
        <v>0</v>
      </c>
      <c r="K514" s="239" t="s">
        <v>165</v>
      </c>
      <c r="L514" s="244"/>
      <c r="M514" s="245" t="s">
        <v>30</v>
      </c>
      <c r="N514" s="246" t="s">
        <v>45</v>
      </c>
      <c r="O514" s="42"/>
      <c r="P514" s="201">
        <f>O514*H514</f>
        <v>0</v>
      </c>
      <c r="Q514" s="201">
        <v>3.0000000000000001E-3</v>
      </c>
      <c r="R514" s="201">
        <f>Q514*H514</f>
        <v>2.2499999999999999E-2</v>
      </c>
      <c r="S514" s="201">
        <v>0</v>
      </c>
      <c r="T514" s="202">
        <f>S514*H514</f>
        <v>0</v>
      </c>
      <c r="AR514" s="24" t="s">
        <v>217</v>
      </c>
      <c r="AT514" s="24" t="s">
        <v>422</v>
      </c>
      <c r="AU514" s="24" t="s">
        <v>84</v>
      </c>
      <c r="AY514" s="24" t="s">
        <v>159</v>
      </c>
      <c r="BE514" s="203">
        <f>IF(N514="základní",J514,0)</f>
        <v>0</v>
      </c>
      <c r="BF514" s="203">
        <f>IF(N514="snížená",J514,0)</f>
        <v>0</v>
      </c>
      <c r="BG514" s="203">
        <f>IF(N514="zákl. přenesená",J514,0)</f>
        <v>0</v>
      </c>
      <c r="BH514" s="203">
        <f>IF(N514="sníž. přenesená",J514,0)</f>
        <v>0</v>
      </c>
      <c r="BI514" s="203">
        <f>IF(N514="nulová",J514,0)</f>
        <v>0</v>
      </c>
      <c r="BJ514" s="24" t="s">
        <v>82</v>
      </c>
      <c r="BK514" s="203">
        <f>ROUND(I514*H514,2)</f>
        <v>0</v>
      </c>
      <c r="BL514" s="24" t="s">
        <v>166</v>
      </c>
      <c r="BM514" s="24" t="s">
        <v>714</v>
      </c>
    </row>
    <row r="515" spans="2:65" s="11" customFormat="1" ht="12" x14ac:dyDescent="0.3">
      <c r="B515" s="204"/>
      <c r="C515" s="205"/>
      <c r="D515" s="206" t="s">
        <v>168</v>
      </c>
      <c r="E515" s="207" t="s">
        <v>30</v>
      </c>
      <c r="F515" s="208" t="s">
        <v>673</v>
      </c>
      <c r="G515" s="205"/>
      <c r="H515" s="207" t="s">
        <v>30</v>
      </c>
      <c r="I515" s="209"/>
      <c r="J515" s="205"/>
      <c r="K515" s="205"/>
      <c r="L515" s="210"/>
      <c r="M515" s="211"/>
      <c r="N515" s="212"/>
      <c r="O515" s="212"/>
      <c r="P515" s="212"/>
      <c r="Q515" s="212"/>
      <c r="R515" s="212"/>
      <c r="S515" s="212"/>
      <c r="T515" s="213"/>
      <c r="AT515" s="214" t="s">
        <v>168</v>
      </c>
      <c r="AU515" s="214" t="s">
        <v>84</v>
      </c>
      <c r="AV515" s="11" t="s">
        <v>82</v>
      </c>
      <c r="AW515" s="11" t="s">
        <v>37</v>
      </c>
      <c r="AX515" s="11" t="s">
        <v>74</v>
      </c>
      <c r="AY515" s="214" t="s">
        <v>159</v>
      </c>
    </row>
    <row r="516" spans="2:65" s="11" customFormat="1" ht="12" x14ac:dyDescent="0.3">
      <c r="B516" s="204"/>
      <c r="C516" s="205"/>
      <c r="D516" s="206" t="s">
        <v>168</v>
      </c>
      <c r="E516" s="207" t="s">
        <v>30</v>
      </c>
      <c r="F516" s="208" t="s">
        <v>715</v>
      </c>
      <c r="G516" s="205"/>
      <c r="H516" s="207" t="s">
        <v>30</v>
      </c>
      <c r="I516" s="209"/>
      <c r="J516" s="205"/>
      <c r="K516" s="205"/>
      <c r="L516" s="210"/>
      <c r="M516" s="211"/>
      <c r="N516" s="212"/>
      <c r="O516" s="212"/>
      <c r="P516" s="212"/>
      <c r="Q516" s="212"/>
      <c r="R516" s="212"/>
      <c r="S516" s="212"/>
      <c r="T516" s="213"/>
      <c r="AT516" s="214" t="s">
        <v>168</v>
      </c>
      <c r="AU516" s="214" t="s">
        <v>84</v>
      </c>
      <c r="AV516" s="11" t="s">
        <v>82</v>
      </c>
      <c r="AW516" s="11" t="s">
        <v>37</v>
      </c>
      <c r="AX516" s="11" t="s">
        <v>74</v>
      </c>
      <c r="AY516" s="214" t="s">
        <v>159</v>
      </c>
    </row>
    <row r="517" spans="2:65" s="12" customFormat="1" ht="12" x14ac:dyDescent="0.3">
      <c r="B517" s="215"/>
      <c r="C517" s="216"/>
      <c r="D517" s="206" t="s">
        <v>168</v>
      </c>
      <c r="E517" s="217" t="s">
        <v>30</v>
      </c>
      <c r="F517" s="218" t="s">
        <v>716</v>
      </c>
      <c r="G517" s="216"/>
      <c r="H517" s="219">
        <v>7.5</v>
      </c>
      <c r="I517" s="220"/>
      <c r="J517" s="216"/>
      <c r="K517" s="216"/>
      <c r="L517" s="221"/>
      <c r="M517" s="222"/>
      <c r="N517" s="223"/>
      <c r="O517" s="223"/>
      <c r="P517" s="223"/>
      <c r="Q517" s="223"/>
      <c r="R517" s="223"/>
      <c r="S517" s="223"/>
      <c r="T517" s="224"/>
      <c r="AT517" s="225" t="s">
        <v>168</v>
      </c>
      <c r="AU517" s="225" t="s">
        <v>84</v>
      </c>
      <c r="AV517" s="12" t="s">
        <v>84</v>
      </c>
      <c r="AW517" s="12" t="s">
        <v>37</v>
      </c>
      <c r="AX517" s="12" t="s">
        <v>82</v>
      </c>
      <c r="AY517" s="225" t="s">
        <v>159</v>
      </c>
    </row>
    <row r="518" spans="2:65" s="1" customFormat="1" ht="25.5" customHeight="1" x14ac:dyDescent="0.3">
      <c r="B518" s="41"/>
      <c r="C518" s="192" t="s">
        <v>717</v>
      </c>
      <c r="D518" s="192" t="s">
        <v>161</v>
      </c>
      <c r="E518" s="193" t="s">
        <v>718</v>
      </c>
      <c r="F518" s="194" t="s">
        <v>719</v>
      </c>
      <c r="G518" s="195" t="s">
        <v>214</v>
      </c>
      <c r="H518" s="196">
        <v>7</v>
      </c>
      <c r="I518" s="197"/>
      <c r="J518" s="198">
        <f>ROUND(I518*H518,2)</f>
        <v>0</v>
      </c>
      <c r="K518" s="194" t="s">
        <v>165</v>
      </c>
      <c r="L518" s="61"/>
      <c r="M518" s="199" t="s">
        <v>30</v>
      </c>
      <c r="N518" s="200" t="s">
        <v>45</v>
      </c>
      <c r="O518" s="42"/>
      <c r="P518" s="201">
        <f>O518*H518</f>
        <v>0</v>
      </c>
      <c r="Q518" s="201">
        <v>6.0000000000000002E-5</v>
      </c>
      <c r="R518" s="201">
        <f>Q518*H518</f>
        <v>4.2000000000000002E-4</v>
      </c>
      <c r="S518" s="201">
        <v>0</v>
      </c>
      <c r="T518" s="202">
        <f>S518*H518</f>
        <v>0</v>
      </c>
      <c r="AR518" s="24" t="s">
        <v>166</v>
      </c>
      <c r="AT518" s="24" t="s">
        <v>161</v>
      </c>
      <c r="AU518" s="24" t="s">
        <v>84</v>
      </c>
      <c r="AY518" s="24" t="s">
        <v>159</v>
      </c>
      <c r="BE518" s="203">
        <f>IF(N518="základní",J518,0)</f>
        <v>0</v>
      </c>
      <c r="BF518" s="203">
        <f>IF(N518="snížená",J518,0)</f>
        <v>0</v>
      </c>
      <c r="BG518" s="203">
        <f>IF(N518="zákl. přenesená",J518,0)</f>
        <v>0</v>
      </c>
      <c r="BH518" s="203">
        <f>IF(N518="sníž. přenesená",J518,0)</f>
        <v>0</v>
      </c>
      <c r="BI518" s="203">
        <f>IF(N518="nulová",J518,0)</f>
        <v>0</v>
      </c>
      <c r="BJ518" s="24" t="s">
        <v>82</v>
      </c>
      <c r="BK518" s="203">
        <f>ROUND(I518*H518,2)</f>
        <v>0</v>
      </c>
      <c r="BL518" s="24" t="s">
        <v>166</v>
      </c>
      <c r="BM518" s="24" t="s">
        <v>720</v>
      </c>
    </row>
    <row r="519" spans="2:65" s="11" customFormat="1" ht="12" x14ac:dyDescent="0.3">
      <c r="B519" s="204"/>
      <c r="C519" s="205"/>
      <c r="D519" s="206" t="s">
        <v>168</v>
      </c>
      <c r="E519" s="207" t="s">
        <v>30</v>
      </c>
      <c r="F519" s="208" t="s">
        <v>715</v>
      </c>
      <c r="G519" s="205"/>
      <c r="H519" s="207" t="s">
        <v>30</v>
      </c>
      <c r="I519" s="209"/>
      <c r="J519" s="205"/>
      <c r="K519" s="205"/>
      <c r="L519" s="210"/>
      <c r="M519" s="211"/>
      <c r="N519" s="212"/>
      <c r="O519" s="212"/>
      <c r="P519" s="212"/>
      <c r="Q519" s="212"/>
      <c r="R519" s="212"/>
      <c r="S519" s="212"/>
      <c r="T519" s="213"/>
      <c r="AT519" s="214" t="s">
        <v>168</v>
      </c>
      <c r="AU519" s="214" t="s">
        <v>84</v>
      </c>
      <c r="AV519" s="11" t="s">
        <v>82</v>
      </c>
      <c r="AW519" s="11" t="s">
        <v>37</v>
      </c>
      <c r="AX519" s="11" t="s">
        <v>74</v>
      </c>
      <c r="AY519" s="214" t="s">
        <v>159</v>
      </c>
    </row>
    <row r="520" spans="2:65" s="12" customFormat="1" ht="12" x14ac:dyDescent="0.3">
      <c r="B520" s="215"/>
      <c r="C520" s="216"/>
      <c r="D520" s="206" t="s">
        <v>168</v>
      </c>
      <c r="E520" s="217" t="s">
        <v>30</v>
      </c>
      <c r="F520" s="218" t="s">
        <v>721</v>
      </c>
      <c r="G520" s="216"/>
      <c r="H520" s="219">
        <v>7</v>
      </c>
      <c r="I520" s="220"/>
      <c r="J520" s="216"/>
      <c r="K520" s="216"/>
      <c r="L520" s="221"/>
      <c r="M520" s="222"/>
      <c r="N520" s="223"/>
      <c r="O520" s="223"/>
      <c r="P520" s="223"/>
      <c r="Q520" s="223"/>
      <c r="R520" s="223"/>
      <c r="S520" s="223"/>
      <c r="T520" s="224"/>
      <c r="AT520" s="225" t="s">
        <v>168</v>
      </c>
      <c r="AU520" s="225" t="s">
        <v>84</v>
      </c>
      <c r="AV520" s="12" t="s">
        <v>84</v>
      </c>
      <c r="AW520" s="12" t="s">
        <v>37</v>
      </c>
      <c r="AX520" s="12" t="s">
        <v>82</v>
      </c>
      <c r="AY520" s="225" t="s">
        <v>159</v>
      </c>
    </row>
    <row r="521" spans="2:65" s="1" customFormat="1" ht="25.5" customHeight="1" x14ac:dyDescent="0.3">
      <c r="B521" s="41"/>
      <c r="C521" s="192" t="s">
        <v>722</v>
      </c>
      <c r="D521" s="192" t="s">
        <v>161</v>
      </c>
      <c r="E521" s="193" t="s">
        <v>723</v>
      </c>
      <c r="F521" s="194" t="s">
        <v>724</v>
      </c>
      <c r="G521" s="195" t="s">
        <v>292</v>
      </c>
      <c r="H521" s="196">
        <v>14.1</v>
      </c>
      <c r="I521" s="197"/>
      <c r="J521" s="198">
        <f>ROUND(I521*H521,2)</f>
        <v>0</v>
      </c>
      <c r="K521" s="194" t="s">
        <v>165</v>
      </c>
      <c r="L521" s="61"/>
      <c r="M521" s="199" t="s">
        <v>30</v>
      </c>
      <c r="N521" s="200" t="s">
        <v>45</v>
      </c>
      <c r="O521" s="42"/>
      <c r="P521" s="201">
        <f>O521*H521</f>
        <v>0</v>
      </c>
      <c r="Q521" s="201">
        <v>6.0000000000000002E-5</v>
      </c>
      <c r="R521" s="201">
        <f>Q521*H521</f>
        <v>8.4599999999999996E-4</v>
      </c>
      <c r="S521" s="201">
        <v>0</v>
      </c>
      <c r="T521" s="202">
        <f>S521*H521</f>
        <v>0</v>
      </c>
      <c r="AR521" s="24" t="s">
        <v>166</v>
      </c>
      <c r="AT521" s="24" t="s">
        <v>161</v>
      </c>
      <c r="AU521" s="24" t="s">
        <v>84</v>
      </c>
      <c r="AY521" s="24" t="s">
        <v>159</v>
      </c>
      <c r="BE521" s="203">
        <f>IF(N521="základní",J521,0)</f>
        <v>0</v>
      </c>
      <c r="BF521" s="203">
        <f>IF(N521="snížená",J521,0)</f>
        <v>0</v>
      </c>
      <c r="BG521" s="203">
        <f>IF(N521="zákl. přenesená",J521,0)</f>
        <v>0</v>
      </c>
      <c r="BH521" s="203">
        <f>IF(N521="sníž. přenesená",J521,0)</f>
        <v>0</v>
      </c>
      <c r="BI521" s="203">
        <f>IF(N521="nulová",J521,0)</f>
        <v>0</v>
      </c>
      <c r="BJ521" s="24" t="s">
        <v>82</v>
      </c>
      <c r="BK521" s="203">
        <f>ROUND(I521*H521,2)</f>
        <v>0</v>
      </c>
      <c r="BL521" s="24" t="s">
        <v>166</v>
      </c>
      <c r="BM521" s="24" t="s">
        <v>725</v>
      </c>
    </row>
    <row r="522" spans="2:65" s="11" customFormat="1" ht="12" x14ac:dyDescent="0.3">
      <c r="B522" s="204"/>
      <c r="C522" s="205"/>
      <c r="D522" s="206" t="s">
        <v>168</v>
      </c>
      <c r="E522" s="207" t="s">
        <v>30</v>
      </c>
      <c r="F522" s="208" t="s">
        <v>726</v>
      </c>
      <c r="G522" s="205"/>
      <c r="H522" s="207" t="s">
        <v>30</v>
      </c>
      <c r="I522" s="209"/>
      <c r="J522" s="205"/>
      <c r="K522" s="205"/>
      <c r="L522" s="210"/>
      <c r="M522" s="211"/>
      <c r="N522" s="212"/>
      <c r="O522" s="212"/>
      <c r="P522" s="212"/>
      <c r="Q522" s="212"/>
      <c r="R522" s="212"/>
      <c r="S522" s="212"/>
      <c r="T522" s="213"/>
      <c r="AT522" s="214" t="s">
        <v>168</v>
      </c>
      <c r="AU522" s="214" t="s">
        <v>84</v>
      </c>
      <c r="AV522" s="11" t="s">
        <v>82</v>
      </c>
      <c r="AW522" s="11" t="s">
        <v>37</v>
      </c>
      <c r="AX522" s="11" t="s">
        <v>74</v>
      </c>
      <c r="AY522" s="214" t="s">
        <v>159</v>
      </c>
    </row>
    <row r="523" spans="2:65" s="12" customFormat="1" ht="12" x14ac:dyDescent="0.3">
      <c r="B523" s="215"/>
      <c r="C523" s="216"/>
      <c r="D523" s="206" t="s">
        <v>168</v>
      </c>
      <c r="E523" s="217" t="s">
        <v>30</v>
      </c>
      <c r="F523" s="218" t="s">
        <v>721</v>
      </c>
      <c r="G523" s="216"/>
      <c r="H523" s="219">
        <v>7</v>
      </c>
      <c r="I523" s="220"/>
      <c r="J523" s="216"/>
      <c r="K523" s="216"/>
      <c r="L523" s="221"/>
      <c r="M523" s="222"/>
      <c r="N523" s="223"/>
      <c r="O523" s="223"/>
      <c r="P523" s="223"/>
      <c r="Q523" s="223"/>
      <c r="R523" s="223"/>
      <c r="S523" s="223"/>
      <c r="T523" s="224"/>
      <c r="AT523" s="225" t="s">
        <v>168</v>
      </c>
      <c r="AU523" s="225" t="s">
        <v>84</v>
      </c>
      <c r="AV523" s="12" t="s">
        <v>84</v>
      </c>
      <c r="AW523" s="12" t="s">
        <v>37</v>
      </c>
      <c r="AX523" s="12" t="s">
        <v>74</v>
      </c>
      <c r="AY523" s="225" t="s">
        <v>159</v>
      </c>
    </row>
    <row r="524" spans="2:65" s="14" customFormat="1" ht="12" x14ac:dyDescent="0.3">
      <c r="B524" s="247"/>
      <c r="C524" s="248"/>
      <c r="D524" s="206" t="s">
        <v>168</v>
      </c>
      <c r="E524" s="249" t="s">
        <v>30</v>
      </c>
      <c r="F524" s="250" t="s">
        <v>490</v>
      </c>
      <c r="G524" s="248"/>
      <c r="H524" s="251">
        <v>7</v>
      </c>
      <c r="I524" s="252"/>
      <c r="J524" s="248"/>
      <c r="K524" s="248"/>
      <c r="L524" s="253"/>
      <c r="M524" s="254"/>
      <c r="N524" s="255"/>
      <c r="O524" s="255"/>
      <c r="P524" s="255"/>
      <c r="Q524" s="255"/>
      <c r="R524" s="255"/>
      <c r="S524" s="255"/>
      <c r="T524" s="256"/>
      <c r="AT524" s="257" t="s">
        <v>168</v>
      </c>
      <c r="AU524" s="257" t="s">
        <v>84</v>
      </c>
      <c r="AV524" s="14" t="s">
        <v>187</v>
      </c>
      <c r="AW524" s="14" t="s">
        <v>37</v>
      </c>
      <c r="AX524" s="14" t="s">
        <v>74</v>
      </c>
      <c r="AY524" s="257" t="s">
        <v>159</v>
      </c>
    </row>
    <row r="525" spans="2:65" s="11" customFormat="1" ht="12" x14ac:dyDescent="0.3">
      <c r="B525" s="204"/>
      <c r="C525" s="205"/>
      <c r="D525" s="206" t="s">
        <v>168</v>
      </c>
      <c r="E525" s="207" t="s">
        <v>30</v>
      </c>
      <c r="F525" s="208" t="s">
        <v>727</v>
      </c>
      <c r="G525" s="205"/>
      <c r="H525" s="207" t="s">
        <v>30</v>
      </c>
      <c r="I525" s="209"/>
      <c r="J525" s="205"/>
      <c r="K525" s="205"/>
      <c r="L525" s="210"/>
      <c r="M525" s="211"/>
      <c r="N525" s="212"/>
      <c r="O525" s="212"/>
      <c r="P525" s="212"/>
      <c r="Q525" s="212"/>
      <c r="R525" s="212"/>
      <c r="S525" s="212"/>
      <c r="T525" s="213"/>
      <c r="AT525" s="214" t="s">
        <v>168</v>
      </c>
      <c r="AU525" s="214" t="s">
        <v>84</v>
      </c>
      <c r="AV525" s="11" t="s">
        <v>82</v>
      </c>
      <c r="AW525" s="11" t="s">
        <v>37</v>
      </c>
      <c r="AX525" s="11" t="s">
        <v>74</v>
      </c>
      <c r="AY525" s="214" t="s">
        <v>159</v>
      </c>
    </row>
    <row r="526" spans="2:65" s="12" customFormat="1" ht="12" x14ac:dyDescent="0.3">
      <c r="B526" s="215"/>
      <c r="C526" s="216"/>
      <c r="D526" s="206" t="s">
        <v>168</v>
      </c>
      <c r="E526" s="217" t="s">
        <v>30</v>
      </c>
      <c r="F526" s="218" t="s">
        <v>728</v>
      </c>
      <c r="G526" s="216"/>
      <c r="H526" s="219">
        <v>7.1</v>
      </c>
      <c r="I526" s="220"/>
      <c r="J526" s="216"/>
      <c r="K526" s="216"/>
      <c r="L526" s="221"/>
      <c r="M526" s="222"/>
      <c r="N526" s="223"/>
      <c r="O526" s="223"/>
      <c r="P526" s="223"/>
      <c r="Q526" s="223"/>
      <c r="R526" s="223"/>
      <c r="S526" s="223"/>
      <c r="T526" s="224"/>
      <c r="AT526" s="225" t="s">
        <v>168</v>
      </c>
      <c r="AU526" s="225" t="s">
        <v>84</v>
      </c>
      <c r="AV526" s="12" t="s">
        <v>84</v>
      </c>
      <c r="AW526" s="12" t="s">
        <v>37</v>
      </c>
      <c r="AX526" s="12" t="s">
        <v>74</v>
      </c>
      <c r="AY526" s="225" t="s">
        <v>159</v>
      </c>
    </row>
    <row r="527" spans="2:65" s="14" customFormat="1" ht="12" x14ac:dyDescent="0.3">
      <c r="B527" s="247"/>
      <c r="C527" s="248"/>
      <c r="D527" s="206" t="s">
        <v>168</v>
      </c>
      <c r="E527" s="249" t="s">
        <v>30</v>
      </c>
      <c r="F527" s="250" t="s">
        <v>497</v>
      </c>
      <c r="G527" s="248"/>
      <c r="H527" s="251">
        <v>7.1</v>
      </c>
      <c r="I527" s="252"/>
      <c r="J527" s="248"/>
      <c r="K527" s="248"/>
      <c r="L527" s="253"/>
      <c r="M527" s="254"/>
      <c r="N527" s="255"/>
      <c r="O527" s="255"/>
      <c r="P527" s="255"/>
      <c r="Q527" s="255"/>
      <c r="R527" s="255"/>
      <c r="S527" s="255"/>
      <c r="T527" s="256"/>
      <c r="AT527" s="257" t="s">
        <v>168</v>
      </c>
      <c r="AU527" s="257" t="s">
        <v>84</v>
      </c>
      <c r="AV527" s="14" t="s">
        <v>187</v>
      </c>
      <c r="AW527" s="14" t="s">
        <v>37</v>
      </c>
      <c r="AX527" s="14" t="s">
        <v>74</v>
      </c>
      <c r="AY527" s="257" t="s">
        <v>159</v>
      </c>
    </row>
    <row r="528" spans="2:65" s="13" customFormat="1" ht="12" x14ac:dyDescent="0.3">
      <c r="B528" s="226"/>
      <c r="C528" s="227"/>
      <c r="D528" s="206" t="s">
        <v>168</v>
      </c>
      <c r="E528" s="228" t="s">
        <v>30</v>
      </c>
      <c r="F528" s="229" t="s">
        <v>186</v>
      </c>
      <c r="G528" s="227"/>
      <c r="H528" s="230">
        <v>14.1</v>
      </c>
      <c r="I528" s="231"/>
      <c r="J528" s="227"/>
      <c r="K528" s="227"/>
      <c r="L528" s="232"/>
      <c r="M528" s="233"/>
      <c r="N528" s="234"/>
      <c r="O528" s="234"/>
      <c r="P528" s="234"/>
      <c r="Q528" s="234"/>
      <c r="R528" s="234"/>
      <c r="S528" s="234"/>
      <c r="T528" s="235"/>
      <c r="AT528" s="236" t="s">
        <v>168</v>
      </c>
      <c r="AU528" s="236" t="s">
        <v>84</v>
      </c>
      <c r="AV528" s="13" t="s">
        <v>166</v>
      </c>
      <c r="AW528" s="13" t="s">
        <v>37</v>
      </c>
      <c r="AX528" s="13" t="s">
        <v>82</v>
      </c>
      <c r="AY528" s="236" t="s">
        <v>159</v>
      </c>
    </row>
    <row r="529" spans="2:65" s="1" customFormat="1" ht="16.5" customHeight="1" x14ac:dyDescent="0.3">
      <c r="B529" s="41"/>
      <c r="C529" s="237" t="s">
        <v>729</v>
      </c>
      <c r="D529" s="237" t="s">
        <v>422</v>
      </c>
      <c r="E529" s="238" t="s">
        <v>730</v>
      </c>
      <c r="F529" s="239" t="s">
        <v>731</v>
      </c>
      <c r="G529" s="240" t="s">
        <v>292</v>
      </c>
      <c r="H529" s="241">
        <v>7.35</v>
      </c>
      <c r="I529" s="242"/>
      <c r="J529" s="243">
        <f>ROUND(I529*H529,2)</f>
        <v>0</v>
      </c>
      <c r="K529" s="239" t="s">
        <v>165</v>
      </c>
      <c r="L529" s="244"/>
      <c r="M529" s="245" t="s">
        <v>30</v>
      </c>
      <c r="N529" s="246" t="s">
        <v>45</v>
      </c>
      <c r="O529" s="42"/>
      <c r="P529" s="201">
        <f>O529*H529</f>
        <v>0</v>
      </c>
      <c r="Q529" s="201">
        <v>4.4000000000000002E-4</v>
      </c>
      <c r="R529" s="201">
        <f>Q529*H529</f>
        <v>3.2339999999999999E-3</v>
      </c>
      <c r="S529" s="201">
        <v>0</v>
      </c>
      <c r="T529" s="202">
        <f>S529*H529</f>
        <v>0</v>
      </c>
      <c r="AR529" s="24" t="s">
        <v>217</v>
      </c>
      <c r="AT529" s="24" t="s">
        <v>422</v>
      </c>
      <c r="AU529" s="24" t="s">
        <v>84</v>
      </c>
      <c r="AY529" s="24" t="s">
        <v>159</v>
      </c>
      <c r="BE529" s="203">
        <f>IF(N529="základní",J529,0)</f>
        <v>0</v>
      </c>
      <c r="BF529" s="203">
        <f>IF(N529="snížená",J529,0)</f>
        <v>0</v>
      </c>
      <c r="BG529" s="203">
        <f>IF(N529="zákl. přenesená",J529,0)</f>
        <v>0</v>
      </c>
      <c r="BH529" s="203">
        <f>IF(N529="sníž. přenesená",J529,0)</f>
        <v>0</v>
      </c>
      <c r="BI529" s="203">
        <f>IF(N529="nulová",J529,0)</f>
        <v>0</v>
      </c>
      <c r="BJ529" s="24" t="s">
        <v>82</v>
      </c>
      <c r="BK529" s="203">
        <f>ROUND(I529*H529,2)</f>
        <v>0</v>
      </c>
      <c r="BL529" s="24" t="s">
        <v>166</v>
      </c>
      <c r="BM529" s="24" t="s">
        <v>732</v>
      </c>
    </row>
    <row r="530" spans="2:65" s="11" customFormat="1" ht="12" x14ac:dyDescent="0.3">
      <c r="B530" s="204"/>
      <c r="C530" s="205"/>
      <c r="D530" s="206" t="s">
        <v>168</v>
      </c>
      <c r="E530" s="207" t="s">
        <v>30</v>
      </c>
      <c r="F530" s="208" t="s">
        <v>733</v>
      </c>
      <c r="G530" s="205"/>
      <c r="H530" s="207" t="s">
        <v>30</v>
      </c>
      <c r="I530" s="209"/>
      <c r="J530" s="205"/>
      <c r="K530" s="205"/>
      <c r="L530" s="210"/>
      <c r="M530" s="211"/>
      <c r="N530" s="212"/>
      <c r="O530" s="212"/>
      <c r="P530" s="212"/>
      <c r="Q530" s="212"/>
      <c r="R530" s="212"/>
      <c r="S530" s="212"/>
      <c r="T530" s="213"/>
      <c r="AT530" s="214" t="s">
        <v>168</v>
      </c>
      <c r="AU530" s="214" t="s">
        <v>84</v>
      </c>
      <c r="AV530" s="11" t="s">
        <v>82</v>
      </c>
      <c r="AW530" s="11" t="s">
        <v>37</v>
      </c>
      <c r="AX530" s="11" t="s">
        <v>74</v>
      </c>
      <c r="AY530" s="214" t="s">
        <v>159</v>
      </c>
    </row>
    <row r="531" spans="2:65" s="12" customFormat="1" ht="12" x14ac:dyDescent="0.3">
      <c r="B531" s="215"/>
      <c r="C531" s="216"/>
      <c r="D531" s="206" t="s">
        <v>168</v>
      </c>
      <c r="E531" s="217" t="s">
        <v>30</v>
      </c>
      <c r="F531" s="218" t="s">
        <v>734</v>
      </c>
      <c r="G531" s="216"/>
      <c r="H531" s="219">
        <v>7.35</v>
      </c>
      <c r="I531" s="220"/>
      <c r="J531" s="216"/>
      <c r="K531" s="216"/>
      <c r="L531" s="221"/>
      <c r="M531" s="222"/>
      <c r="N531" s="223"/>
      <c r="O531" s="223"/>
      <c r="P531" s="223"/>
      <c r="Q531" s="223"/>
      <c r="R531" s="223"/>
      <c r="S531" s="223"/>
      <c r="T531" s="224"/>
      <c r="AT531" s="225" t="s">
        <v>168</v>
      </c>
      <c r="AU531" s="225" t="s">
        <v>84</v>
      </c>
      <c r="AV531" s="12" t="s">
        <v>84</v>
      </c>
      <c r="AW531" s="12" t="s">
        <v>37</v>
      </c>
      <c r="AX531" s="12" t="s">
        <v>82</v>
      </c>
      <c r="AY531" s="225" t="s">
        <v>159</v>
      </c>
    </row>
    <row r="532" spans="2:65" s="1" customFormat="1" ht="16.5" customHeight="1" x14ac:dyDescent="0.3">
      <c r="B532" s="41"/>
      <c r="C532" s="237" t="s">
        <v>735</v>
      </c>
      <c r="D532" s="237" t="s">
        <v>422</v>
      </c>
      <c r="E532" s="238" t="s">
        <v>736</v>
      </c>
      <c r="F532" s="239" t="s">
        <v>737</v>
      </c>
      <c r="G532" s="240" t="s">
        <v>292</v>
      </c>
      <c r="H532" s="241">
        <v>7.4550000000000001</v>
      </c>
      <c r="I532" s="242"/>
      <c r="J532" s="243">
        <f>ROUND(I532*H532,2)</f>
        <v>0</v>
      </c>
      <c r="K532" s="239" t="s">
        <v>165</v>
      </c>
      <c r="L532" s="244"/>
      <c r="M532" s="245" t="s">
        <v>30</v>
      </c>
      <c r="N532" s="246" t="s">
        <v>45</v>
      </c>
      <c r="O532" s="42"/>
      <c r="P532" s="201">
        <f>O532*H532</f>
        <v>0</v>
      </c>
      <c r="Q532" s="201">
        <v>4.6000000000000001E-4</v>
      </c>
      <c r="R532" s="201">
        <f>Q532*H532</f>
        <v>3.4293000000000001E-3</v>
      </c>
      <c r="S532" s="201">
        <v>0</v>
      </c>
      <c r="T532" s="202">
        <f>S532*H532</f>
        <v>0</v>
      </c>
      <c r="AR532" s="24" t="s">
        <v>217</v>
      </c>
      <c r="AT532" s="24" t="s">
        <v>422</v>
      </c>
      <c r="AU532" s="24" t="s">
        <v>84</v>
      </c>
      <c r="AY532" s="24" t="s">
        <v>159</v>
      </c>
      <c r="BE532" s="203">
        <f>IF(N532="základní",J532,0)</f>
        <v>0</v>
      </c>
      <c r="BF532" s="203">
        <f>IF(N532="snížená",J532,0)</f>
        <v>0</v>
      </c>
      <c r="BG532" s="203">
        <f>IF(N532="zákl. přenesená",J532,0)</f>
        <v>0</v>
      </c>
      <c r="BH532" s="203">
        <f>IF(N532="sníž. přenesená",J532,0)</f>
        <v>0</v>
      </c>
      <c r="BI532" s="203">
        <f>IF(N532="nulová",J532,0)</f>
        <v>0</v>
      </c>
      <c r="BJ532" s="24" t="s">
        <v>82</v>
      </c>
      <c r="BK532" s="203">
        <f>ROUND(I532*H532,2)</f>
        <v>0</v>
      </c>
      <c r="BL532" s="24" t="s">
        <v>166</v>
      </c>
      <c r="BM532" s="24" t="s">
        <v>738</v>
      </c>
    </row>
    <row r="533" spans="2:65" s="11" customFormat="1" ht="12" x14ac:dyDescent="0.3">
      <c r="B533" s="204"/>
      <c r="C533" s="205"/>
      <c r="D533" s="206" t="s">
        <v>168</v>
      </c>
      <c r="E533" s="207" t="s">
        <v>30</v>
      </c>
      <c r="F533" s="208" t="s">
        <v>739</v>
      </c>
      <c r="G533" s="205"/>
      <c r="H533" s="207" t="s">
        <v>30</v>
      </c>
      <c r="I533" s="209"/>
      <c r="J533" s="205"/>
      <c r="K533" s="205"/>
      <c r="L533" s="210"/>
      <c r="M533" s="211"/>
      <c r="N533" s="212"/>
      <c r="O533" s="212"/>
      <c r="P533" s="212"/>
      <c r="Q533" s="212"/>
      <c r="R533" s="212"/>
      <c r="S533" s="212"/>
      <c r="T533" s="213"/>
      <c r="AT533" s="214" t="s">
        <v>168</v>
      </c>
      <c r="AU533" s="214" t="s">
        <v>84</v>
      </c>
      <c r="AV533" s="11" t="s">
        <v>82</v>
      </c>
      <c r="AW533" s="11" t="s">
        <v>37</v>
      </c>
      <c r="AX533" s="11" t="s">
        <v>74</v>
      </c>
      <c r="AY533" s="214" t="s">
        <v>159</v>
      </c>
    </row>
    <row r="534" spans="2:65" s="12" customFormat="1" ht="12" x14ac:dyDescent="0.3">
      <c r="B534" s="215"/>
      <c r="C534" s="216"/>
      <c r="D534" s="206" t="s">
        <v>168</v>
      </c>
      <c r="E534" s="217" t="s">
        <v>30</v>
      </c>
      <c r="F534" s="218" t="s">
        <v>740</v>
      </c>
      <c r="G534" s="216"/>
      <c r="H534" s="219">
        <v>7.4550000000000001</v>
      </c>
      <c r="I534" s="220"/>
      <c r="J534" s="216"/>
      <c r="K534" s="216"/>
      <c r="L534" s="221"/>
      <c r="M534" s="222"/>
      <c r="N534" s="223"/>
      <c r="O534" s="223"/>
      <c r="P534" s="223"/>
      <c r="Q534" s="223"/>
      <c r="R534" s="223"/>
      <c r="S534" s="223"/>
      <c r="T534" s="224"/>
      <c r="AT534" s="225" t="s">
        <v>168</v>
      </c>
      <c r="AU534" s="225" t="s">
        <v>84</v>
      </c>
      <c r="AV534" s="12" t="s">
        <v>84</v>
      </c>
      <c r="AW534" s="12" t="s">
        <v>37</v>
      </c>
      <c r="AX534" s="12" t="s">
        <v>82</v>
      </c>
      <c r="AY534" s="225" t="s">
        <v>159</v>
      </c>
    </row>
    <row r="535" spans="2:65" s="1" customFormat="1" ht="25.5" customHeight="1" x14ac:dyDescent="0.3">
      <c r="B535" s="41"/>
      <c r="C535" s="192" t="s">
        <v>741</v>
      </c>
      <c r="D535" s="192" t="s">
        <v>161</v>
      </c>
      <c r="E535" s="193" t="s">
        <v>742</v>
      </c>
      <c r="F535" s="194" t="s">
        <v>743</v>
      </c>
      <c r="G535" s="195" t="s">
        <v>292</v>
      </c>
      <c r="H535" s="196">
        <v>73.5</v>
      </c>
      <c r="I535" s="197"/>
      <c r="J535" s="198">
        <f>ROUND(I535*H535,2)</f>
        <v>0</v>
      </c>
      <c r="K535" s="194" t="s">
        <v>165</v>
      </c>
      <c r="L535" s="61"/>
      <c r="M535" s="199" t="s">
        <v>30</v>
      </c>
      <c r="N535" s="200" t="s">
        <v>45</v>
      </c>
      <c r="O535" s="42"/>
      <c r="P535" s="201">
        <f>O535*H535</f>
        <v>0</v>
      </c>
      <c r="Q535" s="201">
        <v>2.5000000000000001E-4</v>
      </c>
      <c r="R535" s="201">
        <f>Q535*H535</f>
        <v>1.8374999999999999E-2</v>
      </c>
      <c r="S535" s="201">
        <v>0</v>
      </c>
      <c r="T535" s="202">
        <f>S535*H535</f>
        <v>0</v>
      </c>
      <c r="AR535" s="24" t="s">
        <v>166</v>
      </c>
      <c r="AT535" s="24" t="s">
        <v>161</v>
      </c>
      <c r="AU535" s="24" t="s">
        <v>84</v>
      </c>
      <c r="AY535" s="24" t="s">
        <v>159</v>
      </c>
      <c r="BE535" s="203">
        <f>IF(N535="základní",J535,0)</f>
        <v>0</v>
      </c>
      <c r="BF535" s="203">
        <f>IF(N535="snížená",J535,0)</f>
        <v>0</v>
      </c>
      <c r="BG535" s="203">
        <f>IF(N535="zákl. přenesená",J535,0)</f>
        <v>0</v>
      </c>
      <c r="BH535" s="203">
        <f>IF(N535="sníž. přenesená",J535,0)</f>
        <v>0</v>
      </c>
      <c r="BI535" s="203">
        <f>IF(N535="nulová",J535,0)</f>
        <v>0</v>
      </c>
      <c r="BJ535" s="24" t="s">
        <v>82</v>
      </c>
      <c r="BK535" s="203">
        <f>ROUND(I535*H535,2)</f>
        <v>0</v>
      </c>
      <c r="BL535" s="24" t="s">
        <v>166</v>
      </c>
      <c r="BM535" s="24" t="s">
        <v>744</v>
      </c>
    </row>
    <row r="536" spans="2:65" s="11" customFormat="1" ht="12" x14ac:dyDescent="0.3">
      <c r="B536" s="204"/>
      <c r="C536" s="205"/>
      <c r="D536" s="206" t="s">
        <v>168</v>
      </c>
      <c r="E536" s="207" t="s">
        <v>30</v>
      </c>
      <c r="F536" s="208" t="s">
        <v>745</v>
      </c>
      <c r="G536" s="205"/>
      <c r="H536" s="207" t="s">
        <v>30</v>
      </c>
      <c r="I536" s="209"/>
      <c r="J536" s="205"/>
      <c r="K536" s="205"/>
      <c r="L536" s="210"/>
      <c r="M536" s="211"/>
      <c r="N536" s="212"/>
      <c r="O536" s="212"/>
      <c r="P536" s="212"/>
      <c r="Q536" s="212"/>
      <c r="R536" s="212"/>
      <c r="S536" s="212"/>
      <c r="T536" s="213"/>
      <c r="AT536" s="214" t="s">
        <v>168</v>
      </c>
      <c r="AU536" s="214" t="s">
        <v>84</v>
      </c>
      <c r="AV536" s="11" t="s">
        <v>82</v>
      </c>
      <c r="AW536" s="11" t="s">
        <v>37</v>
      </c>
      <c r="AX536" s="11" t="s">
        <v>74</v>
      </c>
      <c r="AY536" s="214" t="s">
        <v>159</v>
      </c>
    </row>
    <row r="537" spans="2:65" s="11" customFormat="1" ht="12" x14ac:dyDescent="0.3">
      <c r="B537" s="204"/>
      <c r="C537" s="205"/>
      <c r="D537" s="206" t="s">
        <v>168</v>
      </c>
      <c r="E537" s="207" t="s">
        <v>30</v>
      </c>
      <c r="F537" s="208" t="s">
        <v>746</v>
      </c>
      <c r="G537" s="205"/>
      <c r="H537" s="207" t="s">
        <v>30</v>
      </c>
      <c r="I537" s="209"/>
      <c r="J537" s="205"/>
      <c r="K537" s="205"/>
      <c r="L537" s="210"/>
      <c r="M537" s="211"/>
      <c r="N537" s="212"/>
      <c r="O537" s="212"/>
      <c r="P537" s="212"/>
      <c r="Q537" s="212"/>
      <c r="R537" s="212"/>
      <c r="S537" s="212"/>
      <c r="T537" s="213"/>
      <c r="AT537" s="214" t="s">
        <v>168</v>
      </c>
      <c r="AU537" s="214" t="s">
        <v>84</v>
      </c>
      <c r="AV537" s="11" t="s">
        <v>82</v>
      </c>
      <c r="AW537" s="11" t="s">
        <v>37</v>
      </c>
      <c r="AX537" s="11" t="s">
        <v>74</v>
      </c>
      <c r="AY537" s="214" t="s">
        <v>159</v>
      </c>
    </row>
    <row r="538" spans="2:65" s="12" customFormat="1" ht="12" x14ac:dyDescent="0.3">
      <c r="B538" s="215"/>
      <c r="C538" s="216"/>
      <c r="D538" s="206" t="s">
        <v>168</v>
      </c>
      <c r="E538" s="217" t="s">
        <v>30</v>
      </c>
      <c r="F538" s="218" t="s">
        <v>747</v>
      </c>
      <c r="G538" s="216"/>
      <c r="H538" s="219">
        <v>5</v>
      </c>
      <c r="I538" s="220"/>
      <c r="J538" s="216"/>
      <c r="K538" s="216"/>
      <c r="L538" s="221"/>
      <c r="M538" s="222"/>
      <c r="N538" s="223"/>
      <c r="O538" s="223"/>
      <c r="P538" s="223"/>
      <c r="Q538" s="223"/>
      <c r="R538" s="223"/>
      <c r="S538" s="223"/>
      <c r="T538" s="224"/>
      <c r="AT538" s="225" t="s">
        <v>168</v>
      </c>
      <c r="AU538" s="225" t="s">
        <v>84</v>
      </c>
      <c r="AV538" s="12" t="s">
        <v>84</v>
      </c>
      <c r="AW538" s="12" t="s">
        <v>37</v>
      </c>
      <c r="AX538" s="12" t="s">
        <v>74</v>
      </c>
      <c r="AY538" s="225" t="s">
        <v>159</v>
      </c>
    </row>
    <row r="539" spans="2:65" s="14" customFormat="1" ht="12" x14ac:dyDescent="0.3">
      <c r="B539" s="247"/>
      <c r="C539" s="248"/>
      <c r="D539" s="206" t="s">
        <v>168</v>
      </c>
      <c r="E539" s="249" t="s">
        <v>30</v>
      </c>
      <c r="F539" s="250" t="s">
        <v>490</v>
      </c>
      <c r="G539" s="248"/>
      <c r="H539" s="251">
        <v>5</v>
      </c>
      <c r="I539" s="252"/>
      <c r="J539" s="248"/>
      <c r="K539" s="248"/>
      <c r="L539" s="253"/>
      <c r="M539" s="254"/>
      <c r="N539" s="255"/>
      <c r="O539" s="255"/>
      <c r="P539" s="255"/>
      <c r="Q539" s="255"/>
      <c r="R539" s="255"/>
      <c r="S539" s="255"/>
      <c r="T539" s="256"/>
      <c r="AT539" s="257" t="s">
        <v>168</v>
      </c>
      <c r="AU539" s="257" t="s">
        <v>84</v>
      </c>
      <c r="AV539" s="14" t="s">
        <v>187</v>
      </c>
      <c r="AW539" s="14" t="s">
        <v>37</v>
      </c>
      <c r="AX539" s="14" t="s">
        <v>74</v>
      </c>
      <c r="AY539" s="257" t="s">
        <v>159</v>
      </c>
    </row>
    <row r="540" spans="2:65" s="11" customFormat="1" ht="12" x14ac:dyDescent="0.3">
      <c r="B540" s="204"/>
      <c r="C540" s="205"/>
      <c r="D540" s="206" t="s">
        <v>168</v>
      </c>
      <c r="E540" s="207" t="s">
        <v>30</v>
      </c>
      <c r="F540" s="208" t="s">
        <v>748</v>
      </c>
      <c r="G540" s="205"/>
      <c r="H540" s="207" t="s">
        <v>30</v>
      </c>
      <c r="I540" s="209"/>
      <c r="J540" s="205"/>
      <c r="K540" s="205"/>
      <c r="L540" s="210"/>
      <c r="M540" s="211"/>
      <c r="N540" s="212"/>
      <c r="O540" s="212"/>
      <c r="P540" s="212"/>
      <c r="Q540" s="212"/>
      <c r="R540" s="212"/>
      <c r="S540" s="212"/>
      <c r="T540" s="213"/>
      <c r="AT540" s="214" t="s">
        <v>168</v>
      </c>
      <c r="AU540" s="214" t="s">
        <v>84</v>
      </c>
      <c r="AV540" s="11" t="s">
        <v>82</v>
      </c>
      <c r="AW540" s="11" t="s">
        <v>37</v>
      </c>
      <c r="AX540" s="11" t="s">
        <v>74</v>
      </c>
      <c r="AY540" s="214" t="s">
        <v>159</v>
      </c>
    </row>
    <row r="541" spans="2:65" s="12" customFormat="1" ht="12" x14ac:dyDescent="0.3">
      <c r="B541" s="215"/>
      <c r="C541" s="216"/>
      <c r="D541" s="206" t="s">
        <v>168</v>
      </c>
      <c r="E541" s="217" t="s">
        <v>30</v>
      </c>
      <c r="F541" s="218" t="s">
        <v>749</v>
      </c>
      <c r="G541" s="216"/>
      <c r="H541" s="219">
        <v>28</v>
      </c>
      <c r="I541" s="220"/>
      <c r="J541" s="216"/>
      <c r="K541" s="216"/>
      <c r="L541" s="221"/>
      <c r="M541" s="222"/>
      <c r="N541" s="223"/>
      <c r="O541" s="223"/>
      <c r="P541" s="223"/>
      <c r="Q541" s="223"/>
      <c r="R541" s="223"/>
      <c r="S541" s="223"/>
      <c r="T541" s="224"/>
      <c r="AT541" s="225" t="s">
        <v>168</v>
      </c>
      <c r="AU541" s="225" t="s">
        <v>84</v>
      </c>
      <c r="AV541" s="12" t="s">
        <v>84</v>
      </c>
      <c r="AW541" s="12" t="s">
        <v>37</v>
      </c>
      <c r="AX541" s="12" t="s">
        <v>74</v>
      </c>
      <c r="AY541" s="225" t="s">
        <v>159</v>
      </c>
    </row>
    <row r="542" spans="2:65" s="11" customFormat="1" ht="12" x14ac:dyDescent="0.3">
      <c r="B542" s="204"/>
      <c r="C542" s="205"/>
      <c r="D542" s="206" t="s">
        <v>168</v>
      </c>
      <c r="E542" s="207" t="s">
        <v>30</v>
      </c>
      <c r="F542" s="208" t="s">
        <v>750</v>
      </c>
      <c r="G542" s="205"/>
      <c r="H542" s="207" t="s">
        <v>30</v>
      </c>
      <c r="I542" s="209"/>
      <c r="J542" s="205"/>
      <c r="K542" s="205"/>
      <c r="L542" s="210"/>
      <c r="M542" s="211"/>
      <c r="N542" s="212"/>
      <c r="O542" s="212"/>
      <c r="P542" s="212"/>
      <c r="Q542" s="212"/>
      <c r="R542" s="212"/>
      <c r="S542" s="212"/>
      <c r="T542" s="213"/>
      <c r="AT542" s="214" t="s">
        <v>168</v>
      </c>
      <c r="AU542" s="214" t="s">
        <v>84</v>
      </c>
      <c r="AV542" s="11" t="s">
        <v>82</v>
      </c>
      <c r="AW542" s="11" t="s">
        <v>37</v>
      </c>
      <c r="AX542" s="11" t="s">
        <v>74</v>
      </c>
      <c r="AY542" s="214" t="s">
        <v>159</v>
      </c>
    </row>
    <row r="543" spans="2:65" s="12" customFormat="1" ht="12" x14ac:dyDescent="0.3">
      <c r="B543" s="215"/>
      <c r="C543" s="216"/>
      <c r="D543" s="206" t="s">
        <v>168</v>
      </c>
      <c r="E543" s="217" t="s">
        <v>30</v>
      </c>
      <c r="F543" s="218" t="s">
        <v>751</v>
      </c>
      <c r="G543" s="216"/>
      <c r="H543" s="219">
        <v>5</v>
      </c>
      <c r="I543" s="220"/>
      <c r="J543" s="216"/>
      <c r="K543" s="216"/>
      <c r="L543" s="221"/>
      <c r="M543" s="222"/>
      <c r="N543" s="223"/>
      <c r="O543" s="223"/>
      <c r="P543" s="223"/>
      <c r="Q543" s="223"/>
      <c r="R543" s="223"/>
      <c r="S543" s="223"/>
      <c r="T543" s="224"/>
      <c r="AT543" s="225" t="s">
        <v>168</v>
      </c>
      <c r="AU543" s="225" t="s">
        <v>84</v>
      </c>
      <c r="AV543" s="12" t="s">
        <v>84</v>
      </c>
      <c r="AW543" s="12" t="s">
        <v>37</v>
      </c>
      <c r="AX543" s="12" t="s">
        <v>74</v>
      </c>
      <c r="AY543" s="225" t="s">
        <v>159</v>
      </c>
    </row>
    <row r="544" spans="2:65" s="14" customFormat="1" ht="12" x14ac:dyDescent="0.3">
      <c r="B544" s="247"/>
      <c r="C544" s="248"/>
      <c r="D544" s="206" t="s">
        <v>168</v>
      </c>
      <c r="E544" s="249" t="s">
        <v>30</v>
      </c>
      <c r="F544" s="250" t="s">
        <v>497</v>
      </c>
      <c r="G544" s="248"/>
      <c r="H544" s="251">
        <v>33</v>
      </c>
      <c r="I544" s="252"/>
      <c r="J544" s="248"/>
      <c r="K544" s="248"/>
      <c r="L544" s="253"/>
      <c r="M544" s="254"/>
      <c r="N544" s="255"/>
      <c r="O544" s="255"/>
      <c r="P544" s="255"/>
      <c r="Q544" s="255"/>
      <c r="R544" s="255"/>
      <c r="S544" s="255"/>
      <c r="T544" s="256"/>
      <c r="AT544" s="257" t="s">
        <v>168</v>
      </c>
      <c r="AU544" s="257" t="s">
        <v>84</v>
      </c>
      <c r="AV544" s="14" t="s">
        <v>187</v>
      </c>
      <c r="AW544" s="14" t="s">
        <v>37</v>
      </c>
      <c r="AX544" s="14" t="s">
        <v>74</v>
      </c>
      <c r="AY544" s="257" t="s">
        <v>159</v>
      </c>
    </row>
    <row r="545" spans="2:65" s="11" customFormat="1" ht="12" x14ac:dyDescent="0.3">
      <c r="B545" s="204"/>
      <c r="C545" s="205"/>
      <c r="D545" s="206" t="s">
        <v>168</v>
      </c>
      <c r="E545" s="207" t="s">
        <v>30</v>
      </c>
      <c r="F545" s="208" t="s">
        <v>752</v>
      </c>
      <c r="G545" s="205"/>
      <c r="H545" s="207" t="s">
        <v>30</v>
      </c>
      <c r="I545" s="209"/>
      <c r="J545" s="205"/>
      <c r="K545" s="205"/>
      <c r="L545" s="210"/>
      <c r="M545" s="211"/>
      <c r="N545" s="212"/>
      <c r="O545" s="212"/>
      <c r="P545" s="212"/>
      <c r="Q545" s="212"/>
      <c r="R545" s="212"/>
      <c r="S545" s="212"/>
      <c r="T545" s="213"/>
      <c r="AT545" s="214" t="s">
        <v>168</v>
      </c>
      <c r="AU545" s="214" t="s">
        <v>84</v>
      </c>
      <c r="AV545" s="11" t="s">
        <v>82</v>
      </c>
      <c r="AW545" s="11" t="s">
        <v>37</v>
      </c>
      <c r="AX545" s="11" t="s">
        <v>74</v>
      </c>
      <c r="AY545" s="214" t="s">
        <v>159</v>
      </c>
    </row>
    <row r="546" spans="2:65" s="11" customFormat="1" ht="12" x14ac:dyDescent="0.3">
      <c r="B546" s="204"/>
      <c r="C546" s="205"/>
      <c r="D546" s="206" t="s">
        <v>168</v>
      </c>
      <c r="E546" s="207" t="s">
        <v>30</v>
      </c>
      <c r="F546" s="208" t="s">
        <v>753</v>
      </c>
      <c r="G546" s="205"/>
      <c r="H546" s="207" t="s">
        <v>30</v>
      </c>
      <c r="I546" s="209"/>
      <c r="J546" s="205"/>
      <c r="K546" s="205"/>
      <c r="L546" s="210"/>
      <c r="M546" s="211"/>
      <c r="N546" s="212"/>
      <c r="O546" s="212"/>
      <c r="P546" s="212"/>
      <c r="Q546" s="212"/>
      <c r="R546" s="212"/>
      <c r="S546" s="212"/>
      <c r="T546" s="213"/>
      <c r="AT546" s="214" t="s">
        <v>168</v>
      </c>
      <c r="AU546" s="214" t="s">
        <v>84</v>
      </c>
      <c r="AV546" s="11" t="s">
        <v>82</v>
      </c>
      <c r="AW546" s="11" t="s">
        <v>37</v>
      </c>
      <c r="AX546" s="11" t="s">
        <v>74</v>
      </c>
      <c r="AY546" s="214" t="s">
        <v>159</v>
      </c>
    </row>
    <row r="547" spans="2:65" s="12" customFormat="1" ht="12" x14ac:dyDescent="0.3">
      <c r="B547" s="215"/>
      <c r="C547" s="216"/>
      <c r="D547" s="206" t="s">
        <v>168</v>
      </c>
      <c r="E547" s="217" t="s">
        <v>30</v>
      </c>
      <c r="F547" s="218" t="s">
        <v>754</v>
      </c>
      <c r="G547" s="216"/>
      <c r="H547" s="219">
        <v>1.5</v>
      </c>
      <c r="I547" s="220"/>
      <c r="J547" s="216"/>
      <c r="K547" s="216"/>
      <c r="L547" s="221"/>
      <c r="M547" s="222"/>
      <c r="N547" s="223"/>
      <c r="O547" s="223"/>
      <c r="P547" s="223"/>
      <c r="Q547" s="223"/>
      <c r="R547" s="223"/>
      <c r="S547" s="223"/>
      <c r="T547" s="224"/>
      <c r="AT547" s="225" t="s">
        <v>168</v>
      </c>
      <c r="AU547" s="225" t="s">
        <v>84</v>
      </c>
      <c r="AV547" s="12" t="s">
        <v>84</v>
      </c>
      <c r="AW547" s="12" t="s">
        <v>37</v>
      </c>
      <c r="AX547" s="12" t="s">
        <v>74</v>
      </c>
      <c r="AY547" s="225" t="s">
        <v>159</v>
      </c>
    </row>
    <row r="548" spans="2:65" s="14" customFormat="1" ht="12" x14ac:dyDescent="0.3">
      <c r="B548" s="247"/>
      <c r="C548" s="248"/>
      <c r="D548" s="206" t="s">
        <v>168</v>
      </c>
      <c r="E548" s="249" t="s">
        <v>30</v>
      </c>
      <c r="F548" s="250" t="s">
        <v>755</v>
      </c>
      <c r="G548" s="248"/>
      <c r="H548" s="251">
        <v>1.5</v>
      </c>
      <c r="I548" s="252"/>
      <c r="J548" s="248"/>
      <c r="K548" s="248"/>
      <c r="L548" s="253"/>
      <c r="M548" s="254"/>
      <c r="N548" s="255"/>
      <c r="O548" s="255"/>
      <c r="P548" s="255"/>
      <c r="Q548" s="255"/>
      <c r="R548" s="255"/>
      <c r="S548" s="255"/>
      <c r="T548" s="256"/>
      <c r="AT548" s="257" t="s">
        <v>168</v>
      </c>
      <c r="AU548" s="257" t="s">
        <v>84</v>
      </c>
      <c r="AV548" s="14" t="s">
        <v>187</v>
      </c>
      <c r="AW548" s="14" t="s">
        <v>37</v>
      </c>
      <c r="AX548" s="14" t="s">
        <v>74</v>
      </c>
      <c r="AY548" s="257" t="s">
        <v>159</v>
      </c>
    </row>
    <row r="549" spans="2:65" s="11" customFormat="1" ht="12" x14ac:dyDescent="0.3">
      <c r="B549" s="204"/>
      <c r="C549" s="205"/>
      <c r="D549" s="206" t="s">
        <v>168</v>
      </c>
      <c r="E549" s="207" t="s">
        <v>30</v>
      </c>
      <c r="F549" s="208" t="s">
        <v>756</v>
      </c>
      <c r="G549" s="205"/>
      <c r="H549" s="207" t="s">
        <v>30</v>
      </c>
      <c r="I549" s="209"/>
      <c r="J549" s="205"/>
      <c r="K549" s="205"/>
      <c r="L549" s="210"/>
      <c r="M549" s="211"/>
      <c r="N549" s="212"/>
      <c r="O549" s="212"/>
      <c r="P549" s="212"/>
      <c r="Q549" s="212"/>
      <c r="R549" s="212"/>
      <c r="S549" s="212"/>
      <c r="T549" s="213"/>
      <c r="AT549" s="214" t="s">
        <v>168</v>
      </c>
      <c r="AU549" s="214" t="s">
        <v>84</v>
      </c>
      <c r="AV549" s="11" t="s">
        <v>82</v>
      </c>
      <c r="AW549" s="11" t="s">
        <v>37</v>
      </c>
      <c r="AX549" s="11" t="s">
        <v>74</v>
      </c>
      <c r="AY549" s="214" t="s">
        <v>159</v>
      </c>
    </row>
    <row r="550" spans="2:65" s="12" customFormat="1" ht="12" x14ac:dyDescent="0.3">
      <c r="B550" s="215"/>
      <c r="C550" s="216"/>
      <c r="D550" s="206" t="s">
        <v>168</v>
      </c>
      <c r="E550" s="217" t="s">
        <v>30</v>
      </c>
      <c r="F550" s="218" t="s">
        <v>757</v>
      </c>
      <c r="G550" s="216"/>
      <c r="H550" s="219">
        <v>6</v>
      </c>
      <c r="I550" s="220"/>
      <c r="J550" s="216"/>
      <c r="K550" s="216"/>
      <c r="L550" s="221"/>
      <c r="M550" s="222"/>
      <c r="N550" s="223"/>
      <c r="O550" s="223"/>
      <c r="P550" s="223"/>
      <c r="Q550" s="223"/>
      <c r="R550" s="223"/>
      <c r="S550" s="223"/>
      <c r="T550" s="224"/>
      <c r="AT550" s="225" t="s">
        <v>168</v>
      </c>
      <c r="AU550" s="225" t="s">
        <v>84</v>
      </c>
      <c r="AV550" s="12" t="s">
        <v>84</v>
      </c>
      <c r="AW550" s="12" t="s">
        <v>37</v>
      </c>
      <c r="AX550" s="12" t="s">
        <v>74</v>
      </c>
      <c r="AY550" s="225" t="s">
        <v>159</v>
      </c>
    </row>
    <row r="551" spans="2:65" s="14" customFormat="1" ht="12" x14ac:dyDescent="0.3">
      <c r="B551" s="247"/>
      <c r="C551" s="248"/>
      <c r="D551" s="206" t="s">
        <v>168</v>
      </c>
      <c r="E551" s="249" t="s">
        <v>30</v>
      </c>
      <c r="F551" s="250" t="s">
        <v>758</v>
      </c>
      <c r="G551" s="248"/>
      <c r="H551" s="251">
        <v>6</v>
      </c>
      <c r="I551" s="252"/>
      <c r="J551" s="248"/>
      <c r="K551" s="248"/>
      <c r="L551" s="253"/>
      <c r="M551" s="254"/>
      <c r="N551" s="255"/>
      <c r="O551" s="255"/>
      <c r="P551" s="255"/>
      <c r="Q551" s="255"/>
      <c r="R551" s="255"/>
      <c r="S551" s="255"/>
      <c r="T551" s="256"/>
      <c r="AT551" s="257" t="s">
        <v>168</v>
      </c>
      <c r="AU551" s="257" t="s">
        <v>84</v>
      </c>
      <c r="AV551" s="14" t="s">
        <v>187</v>
      </c>
      <c r="AW551" s="14" t="s">
        <v>37</v>
      </c>
      <c r="AX551" s="14" t="s">
        <v>74</v>
      </c>
      <c r="AY551" s="257" t="s">
        <v>159</v>
      </c>
    </row>
    <row r="552" spans="2:65" s="11" customFormat="1" ht="12" x14ac:dyDescent="0.3">
      <c r="B552" s="204"/>
      <c r="C552" s="205"/>
      <c r="D552" s="206" t="s">
        <v>168</v>
      </c>
      <c r="E552" s="207" t="s">
        <v>30</v>
      </c>
      <c r="F552" s="208" t="s">
        <v>759</v>
      </c>
      <c r="G552" s="205"/>
      <c r="H552" s="207" t="s">
        <v>30</v>
      </c>
      <c r="I552" s="209"/>
      <c r="J552" s="205"/>
      <c r="K552" s="205"/>
      <c r="L552" s="210"/>
      <c r="M552" s="211"/>
      <c r="N552" s="212"/>
      <c r="O552" s="212"/>
      <c r="P552" s="212"/>
      <c r="Q552" s="212"/>
      <c r="R552" s="212"/>
      <c r="S552" s="212"/>
      <c r="T552" s="213"/>
      <c r="AT552" s="214" t="s">
        <v>168</v>
      </c>
      <c r="AU552" s="214" t="s">
        <v>84</v>
      </c>
      <c r="AV552" s="11" t="s">
        <v>82</v>
      </c>
      <c r="AW552" s="11" t="s">
        <v>37</v>
      </c>
      <c r="AX552" s="11" t="s">
        <v>74</v>
      </c>
      <c r="AY552" s="214" t="s">
        <v>159</v>
      </c>
    </row>
    <row r="553" spans="2:65" s="12" customFormat="1" ht="12" x14ac:dyDescent="0.3">
      <c r="B553" s="215"/>
      <c r="C553" s="216"/>
      <c r="D553" s="206" t="s">
        <v>168</v>
      </c>
      <c r="E553" s="217" t="s">
        <v>30</v>
      </c>
      <c r="F553" s="218" t="s">
        <v>749</v>
      </c>
      <c r="G553" s="216"/>
      <c r="H553" s="219">
        <v>28</v>
      </c>
      <c r="I553" s="220"/>
      <c r="J553" s="216"/>
      <c r="K553" s="216"/>
      <c r="L553" s="221"/>
      <c r="M553" s="222"/>
      <c r="N553" s="223"/>
      <c r="O553" s="223"/>
      <c r="P553" s="223"/>
      <c r="Q553" s="223"/>
      <c r="R553" s="223"/>
      <c r="S553" s="223"/>
      <c r="T553" s="224"/>
      <c r="AT553" s="225" t="s">
        <v>168</v>
      </c>
      <c r="AU553" s="225" t="s">
        <v>84</v>
      </c>
      <c r="AV553" s="12" t="s">
        <v>84</v>
      </c>
      <c r="AW553" s="12" t="s">
        <v>37</v>
      </c>
      <c r="AX553" s="12" t="s">
        <v>74</v>
      </c>
      <c r="AY553" s="225" t="s">
        <v>159</v>
      </c>
    </row>
    <row r="554" spans="2:65" s="14" customFormat="1" ht="12" x14ac:dyDescent="0.3">
      <c r="B554" s="247"/>
      <c r="C554" s="248"/>
      <c r="D554" s="206" t="s">
        <v>168</v>
      </c>
      <c r="E554" s="249" t="s">
        <v>30</v>
      </c>
      <c r="F554" s="250" t="s">
        <v>760</v>
      </c>
      <c r="G554" s="248"/>
      <c r="H554" s="251">
        <v>28</v>
      </c>
      <c r="I554" s="252"/>
      <c r="J554" s="248"/>
      <c r="K554" s="248"/>
      <c r="L554" s="253"/>
      <c r="M554" s="254"/>
      <c r="N554" s="255"/>
      <c r="O554" s="255"/>
      <c r="P554" s="255"/>
      <c r="Q554" s="255"/>
      <c r="R554" s="255"/>
      <c r="S554" s="255"/>
      <c r="T554" s="256"/>
      <c r="AT554" s="257" t="s">
        <v>168</v>
      </c>
      <c r="AU554" s="257" t="s">
        <v>84</v>
      </c>
      <c r="AV554" s="14" t="s">
        <v>187</v>
      </c>
      <c r="AW554" s="14" t="s">
        <v>37</v>
      </c>
      <c r="AX554" s="14" t="s">
        <v>74</v>
      </c>
      <c r="AY554" s="257" t="s">
        <v>159</v>
      </c>
    </row>
    <row r="555" spans="2:65" s="13" customFormat="1" ht="12" x14ac:dyDescent="0.3">
      <c r="B555" s="226"/>
      <c r="C555" s="227"/>
      <c r="D555" s="206" t="s">
        <v>168</v>
      </c>
      <c r="E555" s="228" t="s">
        <v>30</v>
      </c>
      <c r="F555" s="229" t="s">
        <v>186</v>
      </c>
      <c r="G555" s="227"/>
      <c r="H555" s="230">
        <v>73.5</v>
      </c>
      <c r="I555" s="231"/>
      <c r="J555" s="227"/>
      <c r="K555" s="227"/>
      <c r="L555" s="232"/>
      <c r="M555" s="233"/>
      <c r="N555" s="234"/>
      <c r="O555" s="234"/>
      <c r="P555" s="234"/>
      <c r="Q555" s="234"/>
      <c r="R555" s="234"/>
      <c r="S555" s="234"/>
      <c r="T555" s="235"/>
      <c r="AT555" s="236" t="s">
        <v>168</v>
      </c>
      <c r="AU555" s="236" t="s">
        <v>84</v>
      </c>
      <c r="AV555" s="13" t="s">
        <v>166</v>
      </c>
      <c r="AW555" s="13" t="s">
        <v>37</v>
      </c>
      <c r="AX555" s="13" t="s">
        <v>82</v>
      </c>
      <c r="AY555" s="236" t="s">
        <v>159</v>
      </c>
    </row>
    <row r="556" spans="2:65" s="1" customFormat="1" ht="16.5" customHeight="1" x14ac:dyDescent="0.3">
      <c r="B556" s="41"/>
      <c r="C556" s="237" t="s">
        <v>761</v>
      </c>
      <c r="D556" s="237" t="s">
        <v>422</v>
      </c>
      <c r="E556" s="238" t="s">
        <v>762</v>
      </c>
      <c r="F556" s="239" t="s">
        <v>763</v>
      </c>
      <c r="G556" s="240" t="s">
        <v>292</v>
      </c>
      <c r="H556" s="241">
        <v>40</v>
      </c>
      <c r="I556" s="242"/>
      <c r="J556" s="243">
        <f>ROUND(I556*H556,2)</f>
        <v>0</v>
      </c>
      <c r="K556" s="239" t="s">
        <v>165</v>
      </c>
      <c r="L556" s="244"/>
      <c r="M556" s="245" t="s">
        <v>30</v>
      </c>
      <c r="N556" s="246" t="s">
        <v>45</v>
      </c>
      <c r="O556" s="42"/>
      <c r="P556" s="201">
        <f>O556*H556</f>
        <v>0</v>
      </c>
      <c r="Q556" s="201">
        <v>3.0000000000000001E-5</v>
      </c>
      <c r="R556" s="201">
        <f>Q556*H556</f>
        <v>1.2000000000000001E-3</v>
      </c>
      <c r="S556" s="201">
        <v>0</v>
      </c>
      <c r="T556" s="202">
        <f>S556*H556</f>
        <v>0</v>
      </c>
      <c r="AR556" s="24" t="s">
        <v>217</v>
      </c>
      <c r="AT556" s="24" t="s">
        <v>422</v>
      </c>
      <c r="AU556" s="24" t="s">
        <v>84</v>
      </c>
      <c r="AY556" s="24" t="s">
        <v>159</v>
      </c>
      <c r="BE556" s="203">
        <f>IF(N556="základní",J556,0)</f>
        <v>0</v>
      </c>
      <c r="BF556" s="203">
        <f>IF(N556="snížená",J556,0)</f>
        <v>0</v>
      </c>
      <c r="BG556" s="203">
        <f>IF(N556="zákl. přenesená",J556,0)</f>
        <v>0</v>
      </c>
      <c r="BH556" s="203">
        <f>IF(N556="sníž. přenesená",J556,0)</f>
        <v>0</v>
      </c>
      <c r="BI556" s="203">
        <f>IF(N556="nulová",J556,0)</f>
        <v>0</v>
      </c>
      <c r="BJ556" s="24" t="s">
        <v>82</v>
      </c>
      <c r="BK556" s="203">
        <f>ROUND(I556*H556,2)</f>
        <v>0</v>
      </c>
      <c r="BL556" s="24" t="s">
        <v>166</v>
      </c>
      <c r="BM556" s="24" t="s">
        <v>764</v>
      </c>
    </row>
    <row r="557" spans="2:65" s="11" customFormat="1" ht="12" x14ac:dyDescent="0.3">
      <c r="B557" s="204"/>
      <c r="C557" s="205"/>
      <c r="D557" s="206" t="s">
        <v>168</v>
      </c>
      <c r="E557" s="207" t="s">
        <v>30</v>
      </c>
      <c r="F557" s="208" t="s">
        <v>765</v>
      </c>
      <c r="G557" s="205"/>
      <c r="H557" s="207" t="s">
        <v>30</v>
      </c>
      <c r="I557" s="209"/>
      <c r="J557" s="205"/>
      <c r="K557" s="205"/>
      <c r="L557" s="210"/>
      <c r="M557" s="211"/>
      <c r="N557" s="212"/>
      <c r="O557" s="212"/>
      <c r="P557" s="212"/>
      <c r="Q557" s="212"/>
      <c r="R557" s="212"/>
      <c r="S557" s="212"/>
      <c r="T557" s="213"/>
      <c r="AT557" s="214" t="s">
        <v>168</v>
      </c>
      <c r="AU557" s="214" t="s">
        <v>84</v>
      </c>
      <c r="AV557" s="11" t="s">
        <v>82</v>
      </c>
      <c r="AW557" s="11" t="s">
        <v>37</v>
      </c>
      <c r="AX557" s="11" t="s">
        <v>74</v>
      </c>
      <c r="AY557" s="214" t="s">
        <v>159</v>
      </c>
    </row>
    <row r="558" spans="2:65" s="11" customFormat="1" ht="12" x14ac:dyDescent="0.3">
      <c r="B558" s="204"/>
      <c r="C558" s="205"/>
      <c r="D558" s="206" t="s">
        <v>168</v>
      </c>
      <c r="E558" s="207" t="s">
        <v>30</v>
      </c>
      <c r="F558" s="208" t="s">
        <v>766</v>
      </c>
      <c r="G558" s="205"/>
      <c r="H558" s="207" t="s">
        <v>30</v>
      </c>
      <c r="I558" s="209"/>
      <c r="J558" s="205"/>
      <c r="K558" s="205"/>
      <c r="L558" s="210"/>
      <c r="M558" s="211"/>
      <c r="N558" s="212"/>
      <c r="O558" s="212"/>
      <c r="P558" s="212"/>
      <c r="Q558" s="212"/>
      <c r="R558" s="212"/>
      <c r="S558" s="212"/>
      <c r="T558" s="213"/>
      <c r="AT558" s="214" t="s">
        <v>168</v>
      </c>
      <c r="AU558" s="214" t="s">
        <v>84</v>
      </c>
      <c r="AV558" s="11" t="s">
        <v>82</v>
      </c>
      <c r="AW558" s="11" t="s">
        <v>37</v>
      </c>
      <c r="AX558" s="11" t="s">
        <v>74</v>
      </c>
      <c r="AY558" s="214" t="s">
        <v>159</v>
      </c>
    </row>
    <row r="559" spans="2:65" s="12" customFormat="1" ht="12" x14ac:dyDescent="0.3">
      <c r="B559" s="215"/>
      <c r="C559" s="216"/>
      <c r="D559" s="206" t="s">
        <v>168</v>
      </c>
      <c r="E559" s="217" t="s">
        <v>30</v>
      </c>
      <c r="F559" s="218" t="s">
        <v>767</v>
      </c>
      <c r="G559" s="216"/>
      <c r="H559" s="219">
        <v>40</v>
      </c>
      <c r="I559" s="220"/>
      <c r="J559" s="216"/>
      <c r="K559" s="216"/>
      <c r="L559" s="221"/>
      <c r="M559" s="222"/>
      <c r="N559" s="223"/>
      <c r="O559" s="223"/>
      <c r="P559" s="223"/>
      <c r="Q559" s="223"/>
      <c r="R559" s="223"/>
      <c r="S559" s="223"/>
      <c r="T559" s="224"/>
      <c r="AT559" s="225" t="s">
        <v>168</v>
      </c>
      <c r="AU559" s="225" t="s">
        <v>84</v>
      </c>
      <c r="AV559" s="12" t="s">
        <v>84</v>
      </c>
      <c r="AW559" s="12" t="s">
        <v>37</v>
      </c>
      <c r="AX559" s="12" t="s">
        <v>82</v>
      </c>
      <c r="AY559" s="225" t="s">
        <v>159</v>
      </c>
    </row>
    <row r="560" spans="2:65" s="1" customFormat="1" ht="16.5" customHeight="1" x14ac:dyDescent="0.3">
      <c r="B560" s="41"/>
      <c r="C560" s="237" t="s">
        <v>768</v>
      </c>
      <c r="D560" s="237" t="s">
        <v>422</v>
      </c>
      <c r="E560" s="238" t="s">
        <v>769</v>
      </c>
      <c r="F560" s="239" t="s">
        <v>770</v>
      </c>
      <c r="G560" s="240" t="s">
        <v>292</v>
      </c>
      <c r="H560" s="241">
        <v>1.6</v>
      </c>
      <c r="I560" s="242"/>
      <c r="J560" s="243">
        <f>ROUND(I560*H560,2)</f>
        <v>0</v>
      </c>
      <c r="K560" s="239" t="s">
        <v>165</v>
      </c>
      <c r="L560" s="244"/>
      <c r="M560" s="245" t="s">
        <v>30</v>
      </c>
      <c r="N560" s="246" t="s">
        <v>45</v>
      </c>
      <c r="O560" s="42"/>
      <c r="P560" s="201">
        <f>O560*H560</f>
        <v>0</v>
      </c>
      <c r="Q560" s="201">
        <v>2.9999999999999997E-4</v>
      </c>
      <c r="R560" s="201">
        <f>Q560*H560</f>
        <v>4.7999999999999996E-4</v>
      </c>
      <c r="S560" s="201">
        <v>0</v>
      </c>
      <c r="T560" s="202">
        <f>S560*H560</f>
        <v>0</v>
      </c>
      <c r="AR560" s="24" t="s">
        <v>217</v>
      </c>
      <c r="AT560" s="24" t="s">
        <v>422</v>
      </c>
      <c r="AU560" s="24" t="s">
        <v>84</v>
      </c>
      <c r="AY560" s="24" t="s">
        <v>159</v>
      </c>
      <c r="BE560" s="203">
        <f>IF(N560="základní",J560,0)</f>
        <v>0</v>
      </c>
      <c r="BF560" s="203">
        <f>IF(N560="snížená",J560,0)</f>
        <v>0</v>
      </c>
      <c r="BG560" s="203">
        <f>IF(N560="zákl. přenesená",J560,0)</f>
        <v>0</v>
      </c>
      <c r="BH560" s="203">
        <f>IF(N560="sníž. přenesená",J560,0)</f>
        <v>0</v>
      </c>
      <c r="BI560" s="203">
        <f>IF(N560="nulová",J560,0)</f>
        <v>0</v>
      </c>
      <c r="BJ560" s="24" t="s">
        <v>82</v>
      </c>
      <c r="BK560" s="203">
        <f>ROUND(I560*H560,2)</f>
        <v>0</v>
      </c>
      <c r="BL560" s="24" t="s">
        <v>166</v>
      </c>
      <c r="BM560" s="24" t="s">
        <v>771</v>
      </c>
    </row>
    <row r="561" spans="2:65" s="11" customFormat="1" ht="12" x14ac:dyDescent="0.3">
      <c r="B561" s="204"/>
      <c r="C561" s="205"/>
      <c r="D561" s="206" t="s">
        <v>168</v>
      </c>
      <c r="E561" s="207" t="s">
        <v>30</v>
      </c>
      <c r="F561" s="208" t="s">
        <v>426</v>
      </c>
      <c r="G561" s="205"/>
      <c r="H561" s="207" t="s">
        <v>30</v>
      </c>
      <c r="I561" s="209"/>
      <c r="J561" s="205"/>
      <c r="K561" s="205"/>
      <c r="L561" s="210"/>
      <c r="M561" s="211"/>
      <c r="N561" s="212"/>
      <c r="O561" s="212"/>
      <c r="P561" s="212"/>
      <c r="Q561" s="212"/>
      <c r="R561" s="212"/>
      <c r="S561" s="212"/>
      <c r="T561" s="213"/>
      <c r="AT561" s="214" t="s">
        <v>168</v>
      </c>
      <c r="AU561" s="214" t="s">
        <v>84</v>
      </c>
      <c r="AV561" s="11" t="s">
        <v>82</v>
      </c>
      <c r="AW561" s="11" t="s">
        <v>37</v>
      </c>
      <c r="AX561" s="11" t="s">
        <v>74</v>
      </c>
      <c r="AY561" s="214" t="s">
        <v>159</v>
      </c>
    </row>
    <row r="562" spans="2:65" s="11" customFormat="1" ht="12" x14ac:dyDescent="0.3">
      <c r="B562" s="204"/>
      <c r="C562" s="205"/>
      <c r="D562" s="206" t="s">
        <v>168</v>
      </c>
      <c r="E562" s="207" t="s">
        <v>30</v>
      </c>
      <c r="F562" s="208" t="s">
        <v>772</v>
      </c>
      <c r="G562" s="205"/>
      <c r="H562" s="207" t="s">
        <v>30</v>
      </c>
      <c r="I562" s="209"/>
      <c r="J562" s="205"/>
      <c r="K562" s="205"/>
      <c r="L562" s="210"/>
      <c r="M562" s="211"/>
      <c r="N562" s="212"/>
      <c r="O562" s="212"/>
      <c r="P562" s="212"/>
      <c r="Q562" s="212"/>
      <c r="R562" s="212"/>
      <c r="S562" s="212"/>
      <c r="T562" s="213"/>
      <c r="AT562" s="214" t="s">
        <v>168</v>
      </c>
      <c r="AU562" s="214" t="s">
        <v>84</v>
      </c>
      <c r="AV562" s="11" t="s">
        <v>82</v>
      </c>
      <c r="AW562" s="11" t="s">
        <v>37</v>
      </c>
      <c r="AX562" s="11" t="s">
        <v>74</v>
      </c>
      <c r="AY562" s="214" t="s">
        <v>159</v>
      </c>
    </row>
    <row r="563" spans="2:65" s="12" customFormat="1" ht="12" x14ac:dyDescent="0.3">
      <c r="B563" s="215"/>
      <c r="C563" s="216"/>
      <c r="D563" s="206" t="s">
        <v>168</v>
      </c>
      <c r="E563" s="217" t="s">
        <v>30</v>
      </c>
      <c r="F563" s="218" t="s">
        <v>773</v>
      </c>
      <c r="G563" s="216"/>
      <c r="H563" s="219">
        <v>1.6</v>
      </c>
      <c r="I563" s="220"/>
      <c r="J563" s="216"/>
      <c r="K563" s="216"/>
      <c r="L563" s="221"/>
      <c r="M563" s="222"/>
      <c r="N563" s="223"/>
      <c r="O563" s="223"/>
      <c r="P563" s="223"/>
      <c r="Q563" s="223"/>
      <c r="R563" s="223"/>
      <c r="S563" s="223"/>
      <c r="T563" s="224"/>
      <c r="AT563" s="225" t="s">
        <v>168</v>
      </c>
      <c r="AU563" s="225" t="s">
        <v>84</v>
      </c>
      <c r="AV563" s="12" t="s">
        <v>84</v>
      </c>
      <c r="AW563" s="12" t="s">
        <v>37</v>
      </c>
      <c r="AX563" s="12" t="s">
        <v>82</v>
      </c>
      <c r="AY563" s="225" t="s">
        <v>159</v>
      </c>
    </row>
    <row r="564" spans="2:65" s="1" customFormat="1" ht="16.5" customHeight="1" x14ac:dyDescent="0.3">
      <c r="B564" s="41"/>
      <c r="C564" s="237" t="s">
        <v>774</v>
      </c>
      <c r="D564" s="237" t="s">
        <v>422</v>
      </c>
      <c r="E564" s="238" t="s">
        <v>775</v>
      </c>
      <c r="F564" s="239" t="s">
        <v>776</v>
      </c>
      <c r="G564" s="240" t="s">
        <v>292</v>
      </c>
      <c r="H564" s="241">
        <v>7</v>
      </c>
      <c r="I564" s="242"/>
      <c r="J564" s="243">
        <f>ROUND(I564*H564,2)</f>
        <v>0</v>
      </c>
      <c r="K564" s="239" t="s">
        <v>165</v>
      </c>
      <c r="L564" s="244"/>
      <c r="M564" s="245" t="s">
        <v>30</v>
      </c>
      <c r="N564" s="246" t="s">
        <v>45</v>
      </c>
      <c r="O564" s="42"/>
      <c r="P564" s="201">
        <f>O564*H564</f>
        <v>0</v>
      </c>
      <c r="Q564" s="201">
        <v>4.0000000000000003E-5</v>
      </c>
      <c r="R564" s="201">
        <f>Q564*H564</f>
        <v>2.8000000000000003E-4</v>
      </c>
      <c r="S564" s="201">
        <v>0</v>
      </c>
      <c r="T564" s="202">
        <f>S564*H564</f>
        <v>0</v>
      </c>
      <c r="AR564" s="24" t="s">
        <v>217</v>
      </c>
      <c r="AT564" s="24" t="s">
        <v>422</v>
      </c>
      <c r="AU564" s="24" t="s">
        <v>84</v>
      </c>
      <c r="AY564" s="24" t="s">
        <v>159</v>
      </c>
      <c r="BE564" s="203">
        <f>IF(N564="základní",J564,0)</f>
        <v>0</v>
      </c>
      <c r="BF564" s="203">
        <f>IF(N564="snížená",J564,0)</f>
        <v>0</v>
      </c>
      <c r="BG564" s="203">
        <f>IF(N564="zákl. přenesená",J564,0)</f>
        <v>0</v>
      </c>
      <c r="BH564" s="203">
        <f>IF(N564="sníž. přenesená",J564,0)</f>
        <v>0</v>
      </c>
      <c r="BI564" s="203">
        <f>IF(N564="nulová",J564,0)</f>
        <v>0</v>
      </c>
      <c r="BJ564" s="24" t="s">
        <v>82</v>
      </c>
      <c r="BK564" s="203">
        <f>ROUND(I564*H564,2)</f>
        <v>0</v>
      </c>
      <c r="BL564" s="24" t="s">
        <v>166</v>
      </c>
      <c r="BM564" s="24" t="s">
        <v>777</v>
      </c>
    </row>
    <row r="565" spans="2:65" s="11" customFormat="1" ht="12" x14ac:dyDescent="0.3">
      <c r="B565" s="204"/>
      <c r="C565" s="205"/>
      <c r="D565" s="206" t="s">
        <v>168</v>
      </c>
      <c r="E565" s="207" t="s">
        <v>30</v>
      </c>
      <c r="F565" s="208" t="s">
        <v>426</v>
      </c>
      <c r="G565" s="205"/>
      <c r="H565" s="207" t="s">
        <v>30</v>
      </c>
      <c r="I565" s="209"/>
      <c r="J565" s="205"/>
      <c r="K565" s="205"/>
      <c r="L565" s="210"/>
      <c r="M565" s="211"/>
      <c r="N565" s="212"/>
      <c r="O565" s="212"/>
      <c r="P565" s="212"/>
      <c r="Q565" s="212"/>
      <c r="R565" s="212"/>
      <c r="S565" s="212"/>
      <c r="T565" s="213"/>
      <c r="AT565" s="214" t="s">
        <v>168</v>
      </c>
      <c r="AU565" s="214" t="s">
        <v>84</v>
      </c>
      <c r="AV565" s="11" t="s">
        <v>82</v>
      </c>
      <c r="AW565" s="11" t="s">
        <v>37</v>
      </c>
      <c r="AX565" s="11" t="s">
        <v>74</v>
      </c>
      <c r="AY565" s="214" t="s">
        <v>159</v>
      </c>
    </row>
    <row r="566" spans="2:65" s="11" customFormat="1" ht="12" x14ac:dyDescent="0.3">
      <c r="B566" s="204"/>
      <c r="C566" s="205"/>
      <c r="D566" s="206" t="s">
        <v>168</v>
      </c>
      <c r="E566" s="207" t="s">
        <v>30</v>
      </c>
      <c r="F566" s="208" t="s">
        <v>778</v>
      </c>
      <c r="G566" s="205"/>
      <c r="H566" s="207" t="s">
        <v>30</v>
      </c>
      <c r="I566" s="209"/>
      <c r="J566" s="205"/>
      <c r="K566" s="205"/>
      <c r="L566" s="210"/>
      <c r="M566" s="211"/>
      <c r="N566" s="212"/>
      <c r="O566" s="212"/>
      <c r="P566" s="212"/>
      <c r="Q566" s="212"/>
      <c r="R566" s="212"/>
      <c r="S566" s="212"/>
      <c r="T566" s="213"/>
      <c r="AT566" s="214" t="s">
        <v>168</v>
      </c>
      <c r="AU566" s="214" t="s">
        <v>84</v>
      </c>
      <c r="AV566" s="11" t="s">
        <v>82</v>
      </c>
      <c r="AW566" s="11" t="s">
        <v>37</v>
      </c>
      <c r="AX566" s="11" t="s">
        <v>74</v>
      </c>
      <c r="AY566" s="214" t="s">
        <v>159</v>
      </c>
    </row>
    <row r="567" spans="2:65" s="12" customFormat="1" ht="12" x14ac:dyDescent="0.3">
      <c r="B567" s="215"/>
      <c r="C567" s="216"/>
      <c r="D567" s="206" t="s">
        <v>168</v>
      </c>
      <c r="E567" s="217" t="s">
        <v>30</v>
      </c>
      <c r="F567" s="218" t="s">
        <v>779</v>
      </c>
      <c r="G567" s="216"/>
      <c r="H567" s="219">
        <v>7</v>
      </c>
      <c r="I567" s="220"/>
      <c r="J567" s="216"/>
      <c r="K567" s="216"/>
      <c r="L567" s="221"/>
      <c r="M567" s="222"/>
      <c r="N567" s="223"/>
      <c r="O567" s="223"/>
      <c r="P567" s="223"/>
      <c r="Q567" s="223"/>
      <c r="R567" s="223"/>
      <c r="S567" s="223"/>
      <c r="T567" s="224"/>
      <c r="AT567" s="225" t="s">
        <v>168</v>
      </c>
      <c r="AU567" s="225" t="s">
        <v>84</v>
      </c>
      <c r="AV567" s="12" t="s">
        <v>84</v>
      </c>
      <c r="AW567" s="12" t="s">
        <v>37</v>
      </c>
      <c r="AX567" s="12" t="s">
        <v>82</v>
      </c>
      <c r="AY567" s="225" t="s">
        <v>159</v>
      </c>
    </row>
    <row r="568" spans="2:65" s="1" customFormat="1" ht="16.5" customHeight="1" x14ac:dyDescent="0.3">
      <c r="B568" s="41"/>
      <c r="C568" s="237" t="s">
        <v>780</v>
      </c>
      <c r="D568" s="237" t="s">
        <v>422</v>
      </c>
      <c r="E568" s="238" t="s">
        <v>781</v>
      </c>
      <c r="F568" s="239" t="s">
        <v>782</v>
      </c>
      <c r="G568" s="240" t="s">
        <v>292</v>
      </c>
      <c r="H568" s="241">
        <v>30</v>
      </c>
      <c r="I568" s="242"/>
      <c r="J568" s="243">
        <f>ROUND(I568*H568,2)</f>
        <v>0</v>
      </c>
      <c r="K568" s="239" t="s">
        <v>165</v>
      </c>
      <c r="L568" s="244"/>
      <c r="M568" s="245" t="s">
        <v>30</v>
      </c>
      <c r="N568" s="246" t="s">
        <v>45</v>
      </c>
      <c r="O568" s="42"/>
      <c r="P568" s="201">
        <f>O568*H568</f>
        <v>0</v>
      </c>
      <c r="Q568" s="201">
        <v>5.0000000000000001E-4</v>
      </c>
      <c r="R568" s="201">
        <f>Q568*H568</f>
        <v>1.4999999999999999E-2</v>
      </c>
      <c r="S568" s="201">
        <v>0</v>
      </c>
      <c r="T568" s="202">
        <f>S568*H568</f>
        <v>0</v>
      </c>
      <c r="AR568" s="24" t="s">
        <v>217</v>
      </c>
      <c r="AT568" s="24" t="s">
        <v>422</v>
      </c>
      <c r="AU568" s="24" t="s">
        <v>84</v>
      </c>
      <c r="AY568" s="24" t="s">
        <v>159</v>
      </c>
      <c r="BE568" s="203">
        <f>IF(N568="základní",J568,0)</f>
        <v>0</v>
      </c>
      <c r="BF568" s="203">
        <f>IF(N568="snížená",J568,0)</f>
        <v>0</v>
      </c>
      <c r="BG568" s="203">
        <f>IF(N568="zákl. přenesená",J568,0)</f>
        <v>0</v>
      </c>
      <c r="BH568" s="203">
        <f>IF(N568="sníž. přenesená",J568,0)</f>
        <v>0</v>
      </c>
      <c r="BI568" s="203">
        <f>IF(N568="nulová",J568,0)</f>
        <v>0</v>
      </c>
      <c r="BJ568" s="24" t="s">
        <v>82</v>
      </c>
      <c r="BK568" s="203">
        <f>ROUND(I568*H568,2)</f>
        <v>0</v>
      </c>
      <c r="BL568" s="24" t="s">
        <v>166</v>
      </c>
      <c r="BM568" s="24" t="s">
        <v>783</v>
      </c>
    </row>
    <row r="569" spans="2:65" s="11" customFormat="1" ht="12" x14ac:dyDescent="0.3">
      <c r="B569" s="204"/>
      <c r="C569" s="205"/>
      <c r="D569" s="206" t="s">
        <v>168</v>
      </c>
      <c r="E569" s="207" t="s">
        <v>30</v>
      </c>
      <c r="F569" s="208" t="s">
        <v>426</v>
      </c>
      <c r="G569" s="205"/>
      <c r="H569" s="207" t="s">
        <v>30</v>
      </c>
      <c r="I569" s="209"/>
      <c r="J569" s="205"/>
      <c r="K569" s="205"/>
      <c r="L569" s="210"/>
      <c r="M569" s="211"/>
      <c r="N569" s="212"/>
      <c r="O569" s="212"/>
      <c r="P569" s="212"/>
      <c r="Q569" s="212"/>
      <c r="R569" s="212"/>
      <c r="S569" s="212"/>
      <c r="T569" s="213"/>
      <c r="AT569" s="214" t="s">
        <v>168</v>
      </c>
      <c r="AU569" s="214" t="s">
        <v>84</v>
      </c>
      <c r="AV569" s="11" t="s">
        <v>82</v>
      </c>
      <c r="AW569" s="11" t="s">
        <v>37</v>
      </c>
      <c r="AX569" s="11" t="s">
        <v>74</v>
      </c>
      <c r="AY569" s="214" t="s">
        <v>159</v>
      </c>
    </row>
    <row r="570" spans="2:65" s="11" customFormat="1" ht="12" x14ac:dyDescent="0.3">
      <c r="B570" s="204"/>
      <c r="C570" s="205"/>
      <c r="D570" s="206" t="s">
        <v>168</v>
      </c>
      <c r="E570" s="207" t="s">
        <v>30</v>
      </c>
      <c r="F570" s="208" t="s">
        <v>784</v>
      </c>
      <c r="G570" s="205"/>
      <c r="H570" s="207" t="s">
        <v>30</v>
      </c>
      <c r="I570" s="209"/>
      <c r="J570" s="205"/>
      <c r="K570" s="205"/>
      <c r="L570" s="210"/>
      <c r="M570" s="211"/>
      <c r="N570" s="212"/>
      <c r="O570" s="212"/>
      <c r="P570" s="212"/>
      <c r="Q570" s="212"/>
      <c r="R570" s="212"/>
      <c r="S570" s="212"/>
      <c r="T570" s="213"/>
      <c r="AT570" s="214" t="s">
        <v>168</v>
      </c>
      <c r="AU570" s="214" t="s">
        <v>84</v>
      </c>
      <c r="AV570" s="11" t="s">
        <v>82</v>
      </c>
      <c r="AW570" s="11" t="s">
        <v>37</v>
      </c>
      <c r="AX570" s="11" t="s">
        <v>74</v>
      </c>
      <c r="AY570" s="214" t="s">
        <v>159</v>
      </c>
    </row>
    <row r="571" spans="2:65" s="12" customFormat="1" ht="12" x14ac:dyDescent="0.3">
      <c r="B571" s="215"/>
      <c r="C571" s="216"/>
      <c r="D571" s="206" t="s">
        <v>168</v>
      </c>
      <c r="E571" s="217" t="s">
        <v>30</v>
      </c>
      <c r="F571" s="218" t="s">
        <v>785</v>
      </c>
      <c r="G571" s="216"/>
      <c r="H571" s="219">
        <v>30</v>
      </c>
      <c r="I571" s="220"/>
      <c r="J571" s="216"/>
      <c r="K571" s="216"/>
      <c r="L571" s="221"/>
      <c r="M571" s="222"/>
      <c r="N571" s="223"/>
      <c r="O571" s="223"/>
      <c r="P571" s="223"/>
      <c r="Q571" s="223"/>
      <c r="R571" s="223"/>
      <c r="S571" s="223"/>
      <c r="T571" s="224"/>
      <c r="AT571" s="225" t="s">
        <v>168</v>
      </c>
      <c r="AU571" s="225" t="s">
        <v>84</v>
      </c>
      <c r="AV571" s="12" t="s">
        <v>84</v>
      </c>
      <c r="AW571" s="12" t="s">
        <v>37</v>
      </c>
      <c r="AX571" s="12" t="s">
        <v>82</v>
      </c>
      <c r="AY571" s="225" t="s">
        <v>159</v>
      </c>
    </row>
    <row r="572" spans="2:65" s="1" customFormat="1" ht="25.5" customHeight="1" x14ac:dyDescent="0.3">
      <c r="B572" s="41"/>
      <c r="C572" s="192" t="s">
        <v>786</v>
      </c>
      <c r="D572" s="192" t="s">
        <v>161</v>
      </c>
      <c r="E572" s="193" t="s">
        <v>787</v>
      </c>
      <c r="F572" s="194" t="s">
        <v>788</v>
      </c>
      <c r="G572" s="195" t="s">
        <v>292</v>
      </c>
      <c r="H572" s="196">
        <v>8</v>
      </c>
      <c r="I572" s="197"/>
      <c r="J572" s="198">
        <f>ROUND(I572*H572,2)</f>
        <v>0</v>
      </c>
      <c r="K572" s="194" t="s">
        <v>165</v>
      </c>
      <c r="L572" s="61"/>
      <c r="M572" s="199" t="s">
        <v>30</v>
      </c>
      <c r="N572" s="200" t="s">
        <v>45</v>
      </c>
      <c r="O572" s="42"/>
      <c r="P572" s="201">
        <f>O572*H572</f>
        <v>0</v>
      </c>
      <c r="Q572" s="201">
        <v>1.7000000000000001E-4</v>
      </c>
      <c r="R572" s="201">
        <f>Q572*H572</f>
        <v>1.3600000000000001E-3</v>
      </c>
      <c r="S572" s="201">
        <v>0</v>
      </c>
      <c r="T572" s="202">
        <f>S572*H572</f>
        <v>0</v>
      </c>
      <c r="AR572" s="24" t="s">
        <v>166</v>
      </c>
      <c r="AT572" s="24" t="s">
        <v>161</v>
      </c>
      <c r="AU572" s="24" t="s">
        <v>84</v>
      </c>
      <c r="AY572" s="24" t="s">
        <v>159</v>
      </c>
      <c r="BE572" s="203">
        <f>IF(N572="základní",J572,0)</f>
        <v>0</v>
      </c>
      <c r="BF572" s="203">
        <f>IF(N572="snížená",J572,0)</f>
        <v>0</v>
      </c>
      <c r="BG572" s="203">
        <f>IF(N572="zákl. přenesená",J572,0)</f>
        <v>0</v>
      </c>
      <c r="BH572" s="203">
        <f>IF(N572="sníž. přenesená",J572,0)</f>
        <v>0</v>
      </c>
      <c r="BI572" s="203">
        <f>IF(N572="nulová",J572,0)</f>
        <v>0</v>
      </c>
      <c r="BJ572" s="24" t="s">
        <v>82</v>
      </c>
      <c r="BK572" s="203">
        <f>ROUND(I572*H572,2)</f>
        <v>0</v>
      </c>
      <c r="BL572" s="24" t="s">
        <v>166</v>
      </c>
      <c r="BM572" s="24" t="s">
        <v>789</v>
      </c>
    </row>
    <row r="573" spans="2:65" s="11" customFormat="1" ht="12" x14ac:dyDescent="0.3">
      <c r="B573" s="204"/>
      <c r="C573" s="205"/>
      <c r="D573" s="206" t="s">
        <v>168</v>
      </c>
      <c r="E573" s="207" t="s">
        <v>30</v>
      </c>
      <c r="F573" s="208" t="s">
        <v>790</v>
      </c>
      <c r="G573" s="205"/>
      <c r="H573" s="207" t="s">
        <v>30</v>
      </c>
      <c r="I573" s="209"/>
      <c r="J573" s="205"/>
      <c r="K573" s="205"/>
      <c r="L573" s="210"/>
      <c r="M573" s="211"/>
      <c r="N573" s="212"/>
      <c r="O573" s="212"/>
      <c r="P573" s="212"/>
      <c r="Q573" s="212"/>
      <c r="R573" s="212"/>
      <c r="S573" s="212"/>
      <c r="T573" s="213"/>
      <c r="AT573" s="214" t="s">
        <v>168</v>
      </c>
      <c r="AU573" s="214" t="s">
        <v>84</v>
      </c>
      <c r="AV573" s="11" t="s">
        <v>82</v>
      </c>
      <c r="AW573" s="11" t="s">
        <v>37</v>
      </c>
      <c r="AX573" s="11" t="s">
        <v>74</v>
      </c>
      <c r="AY573" s="214" t="s">
        <v>159</v>
      </c>
    </row>
    <row r="574" spans="2:65" s="11" customFormat="1" ht="12" x14ac:dyDescent="0.3">
      <c r="B574" s="204"/>
      <c r="C574" s="205"/>
      <c r="D574" s="206" t="s">
        <v>168</v>
      </c>
      <c r="E574" s="207" t="s">
        <v>30</v>
      </c>
      <c r="F574" s="208" t="s">
        <v>791</v>
      </c>
      <c r="G574" s="205"/>
      <c r="H574" s="207" t="s">
        <v>30</v>
      </c>
      <c r="I574" s="209"/>
      <c r="J574" s="205"/>
      <c r="K574" s="205"/>
      <c r="L574" s="210"/>
      <c r="M574" s="211"/>
      <c r="N574" s="212"/>
      <c r="O574" s="212"/>
      <c r="P574" s="212"/>
      <c r="Q574" s="212"/>
      <c r="R574" s="212"/>
      <c r="S574" s="212"/>
      <c r="T574" s="213"/>
      <c r="AT574" s="214" t="s">
        <v>168</v>
      </c>
      <c r="AU574" s="214" t="s">
        <v>84</v>
      </c>
      <c r="AV574" s="11" t="s">
        <v>82</v>
      </c>
      <c r="AW574" s="11" t="s">
        <v>37</v>
      </c>
      <c r="AX574" s="11" t="s">
        <v>74</v>
      </c>
      <c r="AY574" s="214" t="s">
        <v>159</v>
      </c>
    </row>
    <row r="575" spans="2:65" s="12" customFormat="1" ht="12" x14ac:dyDescent="0.3">
      <c r="B575" s="215"/>
      <c r="C575" s="216"/>
      <c r="D575" s="206" t="s">
        <v>168</v>
      </c>
      <c r="E575" s="217" t="s">
        <v>30</v>
      </c>
      <c r="F575" s="218" t="s">
        <v>792</v>
      </c>
      <c r="G575" s="216"/>
      <c r="H575" s="219">
        <v>8</v>
      </c>
      <c r="I575" s="220"/>
      <c r="J575" s="216"/>
      <c r="K575" s="216"/>
      <c r="L575" s="221"/>
      <c r="M575" s="222"/>
      <c r="N575" s="223"/>
      <c r="O575" s="223"/>
      <c r="P575" s="223"/>
      <c r="Q575" s="223"/>
      <c r="R575" s="223"/>
      <c r="S575" s="223"/>
      <c r="T575" s="224"/>
      <c r="AT575" s="225" t="s">
        <v>168</v>
      </c>
      <c r="AU575" s="225" t="s">
        <v>84</v>
      </c>
      <c r="AV575" s="12" t="s">
        <v>84</v>
      </c>
      <c r="AW575" s="12" t="s">
        <v>37</v>
      </c>
      <c r="AX575" s="12" t="s">
        <v>74</v>
      </c>
      <c r="AY575" s="225" t="s">
        <v>159</v>
      </c>
    </row>
    <row r="576" spans="2:65" s="11" customFormat="1" ht="12" x14ac:dyDescent="0.3">
      <c r="B576" s="204"/>
      <c r="C576" s="205"/>
      <c r="D576" s="206" t="s">
        <v>168</v>
      </c>
      <c r="E576" s="207" t="s">
        <v>30</v>
      </c>
      <c r="F576" s="208" t="s">
        <v>793</v>
      </c>
      <c r="G576" s="205"/>
      <c r="H576" s="207" t="s">
        <v>30</v>
      </c>
      <c r="I576" s="209"/>
      <c r="J576" s="205"/>
      <c r="K576" s="205"/>
      <c r="L576" s="210"/>
      <c r="M576" s="211"/>
      <c r="N576" s="212"/>
      <c r="O576" s="212"/>
      <c r="P576" s="212"/>
      <c r="Q576" s="212"/>
      <c r="R576" s="212"/>
      <c r="S576" s="212"/>
      <c r="T576" s="213"/>
      <c r="AT576" s="214" t="s">
        <v>168</v>
      </c>
      <c r="AU576" s="214" t="s">
        <v>84</v>
      </c>
      <c r="AV576" s="11" t="s">
        <v>82</v>
      </c>
      <c r="AW576" s="11" t="s">
        <v>37</v>
      </c>
      <c r="AX576" s="11" t="s">
        <v>74</v>
      </c>
      <c r="AY576" s="214" t="s">
        <v>159</v>
      </c>
    </row>
    <row r="577" spans="2:65" s="12" customFormat="1" ht="12" x14ac:dyDescent="0.3">
      <c r="B577" s="215"/>
      <c r="C577" s="216"/>
      <c r="D577" s="206" t="s">
        <v>168</v>
      </c>
      <c r="E577" s="217" t="s">
        <v>30</v>
      </c>
      <c r="F577" s="218" t="s">
        <v>792</v>
      </c>
      <c r="G577" s="216"/>
      <c r="H577" s="219">
        <v>8</v>
      </c>
      <c r="I577" s="220"/>
      <c r="J577" s="216"/>
      <c r="K577" s="216"/>
      <c r="L577" s="221"/>
      <c r="M577" s="222"/>
      <c r="N577" s="223"/>
      <c r="O577" s="223"/>
      <c r="P577" s="223"/>
      <c r="Q577" s="223"/>
      <c r="R577" s="223"/>
      <c r="S577" s="223"/>
      <c r="T577" s="224"/>
      <c r="AT577" s="225" t="s">
        <v>168</v>
      </c>
      <c r="AU577" s="225" t="s">
        <v>84</v>
      </c>
      <c r="AV577" s="12" t="s">
        <v>84</v>
      </c>
      <c r="AW577" s="12" t="s">
        <v>37</v>
      </c>
      <c r="AX577" s="12" t="s">
        <v>82</v>
      </c>
      <c r="AY577" s="225" t="s">
        <v>159</v>
      </c>
    </row>
    <row r="578" spans="2:65" s="1" customFormat="1" ht="25.5" customHeight="1" x14ac:dyDescent="0.3">
      <c r="B578" s="41"/>
      <c r="C578" s="192" t="s">
        <v>794</v>
      </c>
      <c r="D578" s="192" t="s">
        <v>161</v>
      </c>
      <c r="E578" s="193" t="s">
        <v>795</v>
      </c>
      <c r="F578" s="194" t="s">
        <v>796</v>
      </c>
      <c r="G578" s="195" t="s">
        <v>214</v>
      </c>
      <c r="H578" s="196">
        <v>10</v>
      </c>
      <c r="I578" s="197"/>
      <c r="J578" s="198">
        <f>ROUND(I578*H578,2)</f>
        <v>0</v>
      </c>
      <c r="K578" s="194" t="s">
        <v>165</v>
      </c>
      <c r="L578" s="61"/>
      <c r="M578" s="199" t="s">
        <v>30</v>
      </c>
      <c r="N578" s="200" t="s">
        <v>45</v>
      </c>
      <c r="O578" s="42"/>
      <c r="P578" s="201">
        <f>O578*H578</f>
        <v>0</v>
      </c>
      <c r="Q578" s="201">
        <v>3.48E-3</v>
      </c>
      <c r="R578" s="201">
        <f>Q578*H578</f>
        <v>3.4799999999999998E-2</v>
      </c>
      <c r="S578" s="201">
        <v>0</v>
      </c>
      <c r="T578" s="202">
        <f>S578*H578</f>
        <v>0</v>
      </c>
      <c r="AR578" s="24" t="s">
        <v>166</v>
      </c>
      <c r="AT578" s="24" t="s">
        <v>161</v>
      </c>
      <c r="AU578" s="24" t="s">
        <v>84</v>
      </c>
      <c r="AY578" s="24" t="s">
        <v>159</v>
      </c>
      <c r="BE578" s="203">
        <f>IF(N578="základní",J578,0)</f>
        <v>0</v>
      </c>
      <c r="BF578" s="203">
        <f>IF(N578="snížená",J578,0)</f>
        <v>0</v>
      </c>
      <c r="BG578" s="203">
        <f>IF(N578="zákl. přenesená",J578,0)</f>
        <v>0</v>
      </c>
      <c r="BH578" s="203">
        <f>IF(N578="sníž. přenesená",J578,0)</f>
        <v>0</v>
      </c>
      <c r="BI578" s="203">
        <f>IF(N578="nulová",J578,0)</f>
        <v>0</v>
      </c>
      <c r="BJ578" s="24" t="s">
        <v>82</v>
      </c>
      <c r="BK578" s="203">
        <f>ROUND(I578*H578,2)</f>
        <v>0</v>
      </c>
      <c r="BL578" s="24" t="s">
        <v>166</v>
      </c>
      <c r="BM578" s="24" t="s">
        <v>797</v>
      </c>
    </row>
    <row r="579" spans="2:65" s="11" customFormat="1" ht="12" x14ac:dyDescent="0.3">
      <c r="B579" s="204"/>
      <c r="C579" s="205"/>
      <c r="D579" s="206" t="s">
        <v>168</v>
      </c>
      <c r="E579" s="207" t="s">
        <v>30</v>
      </c>
      <c r="F579" s="208" t="s">
        <v>798</v>
      </c>
      <c r="G579" s="205"/>
      <c r="H579" s="207" t="s">
        <v>30</v>
      </c>
      <c r="I579" s="209"/>
      <c r="J579" s="205"/>
      <c r="K579" s="205"/>
      <c r="L579" s="210"/>
      <c r="M579" s="211"/>
      <c r="N579" s="212"/>
      <c r="O579" s="212"/>
      <c r="P579" s="212"/>
      <c r="Q579" s="212"/>
      <c r="R579" s="212"/>
      <c r="S579" s="212"/>
      <c r="T579" s="213"/>
      <c r="AT579" s="214" t="s">
        <v>168</v>
      </c>
      <c r="AU579" s="214" t="s">
        <v>84</v>
      </c>
      <c r="AV579" s="11" t="s">
        <v>82</v>
      </c>
      <c r="AW579" s="11" t="s">
        <v>37</v>
      </c>
      <c r="AX579" s="11" t="s">
        <v>74</v>
      </c>
      <c r="AY579" s="214" t="s">
        <v>159</v>
      </c>
    </row>
    <row r="580" spans="2:65" s="12" customFormat="1" ht="12" x14ac:dyDescent="0.3">
      <c r="B580" s="215"/>
      <c r="C580" s="216"/>
      <c r="D580" s="206" t="s">
        <v>168</v>
      </c>
      <c r="E580" s="217" t="s">
        <v>30</v>
      </c>
      <c r="F580" s="218" t="s">
        <v>613</v>
      </c>
      <c r="G580" s="216"/>
      <c r="H580" s="219">
        <v>10</v>
      </c>
      <c r="I580" s="220"/>
      <c r="J580" s="216"/>
      <c r="K580" s="216"/>
      <c r="L580" s="221"/>
      <c r="M580" s="222"/>
      <c r="N580" s="223"/>
      <c r="O580" s="223"/>
      <c r="P580" s="223"/>
      <c r="Q580" s="223"/>
      <c r="R580" s="223"/>
      <c r="S580" s="223"/>
      <c r="T580" s="224"/>
      <c r="AT580" s="225" t="s">
        <v>168</v>
      </c>
      <c r="AU580" s="225" t="s">
        <v>84</v>
      </c>
      <c r="AV580" s="12" t="s">
        <v>84</v>
      </c>
      <c r="AW580" s="12" t="s">
        <v>37</v>
      </c>
      <c r="AX580" s="12" t="s">
        <v>82</v>
      </c>
      <c r="AY580" s="225" t="s">
        <v>159</v>
      </c>
    </row>
    <row r="581" spans="2:65" s="1" customFormat="1" ht="25.5" customHeight="1" x14ac:dyDescent="0.3">
      <c r="B581" s="41"/>
      <c r="C581" s="192" t="s">
        <v>799</v>
      </c>
      <c r="D581" s="192" t="s">
        <v>161</v>
      </c>
      <c r="E581" s="193" t="s">
        <v>800</v>
      </c>
      <c r="F581" s="194" t="s">
        <v>801</v>
      </c>
      <c r="G581" s="195" t="s">
        <v>214</v>
      </c>
      <c r="H581" s="196">
        <v>91</v>
      </c>
      <c r="I581" s="197"/>
      <c r="J581" s="198">
        <f>ROUND(I581*H581,2)</f>
        <v>0</v>
      </c>
      <c r="K581" s="194" t="s">
        <v>30</v>
      </c>
      <c r="L581" s="61"/>
      <c r="M581" s="199" t="s">
        <v>30</v>
      </c>
      <c r="N581" s="200" t="s">
        <v>45</v>
      </c>
      <c r="O581" s="42"/>
      <c r="P581" s="201">
        <f>O581*H581</f>
        <v>0</v>
      </c>
      <c r="Q581" s="201">
        <v>2.8800000000000002E-3</v>
      </c>
      <c r="R581" s="201">
        <f>Q581*H581</f>
        <v>0.26208000000000004</v>
      </c>
      <c r="S581" s="201">
        <v>0</v>
      </c>
      <c r="T581" s="202">
        <f>S581*H581</f>
        <v>0</v>
      </c>
      <c r="AR581" s="24" t="s">
        <v>166</v>
      </c>
      <c r="AT581" s="24" t="s">
        <v>161</v>
      </c>
      <c r="AU581" s="24" t="s">
        <v>84</v>
      </c>
      <c r="AY581" s="24" t="s">
        <v>159</v>
      </c>
      <c r="BE581" s="203">
        <f>IF(N581="základní",J581,0)</f>
        <v>0</v>
      </c>
      <c r="BF581" s="203">
        <f>IF(N581="snížená",J581,0)</f>
        <v>0</v>
      </c>
      <c r="BG581" s="203">
        <f>IF(N581="zákl. přenesená",J581,0)</f>
        <v>0</v>
      </c>
      <c r="BH581" s="203">
        <f>IF(N581="sníž. přenesená",J581,0)</f>
        <v>0</v>
      </c>
      <c r="BI581" s="203">
        <f>IF(N581="nulová",J581,0)</f>
        <v>0</v>
      </c>
      <c r="BJ581" s="24" t="s">
        <v>82</v>
      </c>
      <c r="BK581" s="203">
        <f>ROUND(I581*H581,2)</f>
        <v>0</v>
      </c>
      <c r="BL581" s="24" t="s">
        <v>166</v>
      </c>
      <c r="BM581" s="24" t="s">
        <v>802</v>
      </c>
    </row>
    <row r="582" spans="2:65" s="11" customFormat="1" ht="12" x14ac:dyDescent="0.3">
      <c r="B582" s="204"/>
      <c r="C582" s="205"/>
      <c r="D582" s="206" t="s">
        <v>168</v>
      </c>
      <c r="E582" s="207" t="s">
        <v>30</v>
      </c>
      <c r="F582" s="208" t="s">
        <v>803</v>
      </c>
      <c r="G582" s="205"/>
      <c r="H582" s="207" t="s">
        <v>30</v>
      </c>
      <c r="I582" s="209"/>
      <c r="J582" s="205"/>
      <c r="K582" s="205"/>
      <c r="L582" s="210"/>
      <c r="M582" s="211"/>
      <c r="N582" s="212"/>
      <c r="O582" s="212"/>
      <c r="P582" s="212"/>
      <c r="Q582" s="212"/>
      <c r="R582" s="212"/>
      <c r="S582" s="212"/>
      <c r="T582" s="213"/>
      <c r="AT582" s="214" t="s">
        <v>168</v>
      </c>
      <c r="AU582" s="214" t="s">
        <v>84</v>
      </c>
      <c r="AV582" s="11" t="s">
        <v>82</v>
      </c>
      <c r="AW582" s="11" t="s">
        <v>37</v>
      </c>
      <c r="AX582" s="11" t="s">
        <v>74</v>
      </c>
      <c r="AY582" s="214" t="s">
        <v>159</v>
      </c>
    </row>
    <row r="583" spans="2:65" s="12" customFormat="1" ht="12" x14ac:dyDescent="0.3">
      <c r="B583" s="215"/>
      <c r="C583" s="216"/>
      <c r="D583" s="206" t="s">
        <v>168</v>
      </c>
      <c r="E583" s="217" t="s">
        <v>30</v>
      </c>
      <c r="F583" s="218" t="s">
        <v>702</v>
      </c>
      <c r="G583" s="216"/>
      <c r="H583" s="219">
        <v>91</v>
      </c>
      <c r="I583" s="220"/>
      <c r="J583" s="216"/>
      <c r="K583" s="216"/>
      <c r="L583" s="221"/>
      <c r="M583" s="222"/>
      <c r="N583" s="223"/>
      <c r="O583" s="223"/>
      <c r="P583" s="223"/>
      <c r="Q583" s="223"/>
      <c r="R583" s="223"/>
      <c r="S583" s="223"/>
      <c r="T583" s="224"/>
      <c r="AT583" s="225" t="s">
        <v>168</v>
      </c>
      <c r="AU583" s="225" t="s">
        <v>84</v>
      </c>
      <c r="AV583" s="12" t="s">
        <v>84</v>
      </c>
      <c r="AW583" s="12" t="s">
        <v>37</v>
      </c>
      <c r="AX583" s="12" t="s">
        <v>82</v>
      </c>
      <c r="AY583" s="225" t="s">
        <v>159</v>
      </c>
    </row>
    <row r="584" spans="2:65" s="1" customFormat="1" ht="25.5" customHeight="1" x14ac:dyDescent="0.3">
      <c r="B584" s="41"/>
      <c r="C584" s="192" t="s">
        <v>804</v>
      </c>
      <c r="D584" s="192" t="s">
        <v>161</v>
      </c>
      <c r="E584" s="193" t="s">
        <v>805</v>
      </c>
      <c r="F584" s="194" t="s">
        <v>806</v>
      </c>
      <c r="G584" s="195" t="s">
        <v>214</v>
      </c>
      <c r="H584" s="196">
        <v>7</v>
      </c>
      <c r="I584" s="197"/>
      <c r="J584" s="198">
        <f>ROUND(I584*H584,2)</f>
        <v>0</v>
      </c>
      <c r="K584" s="194" t="s">
        <v>30</v>
      </c>
      <c r="L584" s="61"/>
      <c r="M584" s="199" t="s">
        <v>30</v>
      </c>
      <c r="N584" s="200" t="s">
        <v>45</v>
      </c>
      <c r="O584" s="42"/>
      <c r="P584" s="201">
        <f>O584*H584</f>
        <v>0</v>
      </c>
      <c r="Q584" s="201">
        <v>9.6799999999999994E-3</v>
      </c>
      <c r="R584" s="201">
        <f>Q584*H584</f>
        <v>6.7760000000000001E-2</v>
      </c>
      <c r="S584" s="201">
        <v>0</v>
      </c>
      <c r="T584" s="202">
        <f>S584*H584</f>
        <v>0</v>
      </c>
      <c r="AR584" s="24" t="s">
        <v>166</v>
      </c>
      <c r="AT584" s="24" t="s">
        <v>161</v>
      </c>
      <c r="AU584" s="24" t="s">
        <v>84</v>
      </c>
      <c r="AY584" s="24" t="s">
        <v>159</v>
      </c>
      <c r="BE584" s="203">
        <f>IF(N584="základní",J584,0)</f>
        <v>0</v>
      </c>
      <c r="BF584" s="203">
        <f>IF(N584="snížená",J584,0)</f>
        <v>0</v>
      </c>
      <c r="BG584" s="203">
        <f>IF(N584="zákl. přenesená",J584,0)</f>
        <v>0</v>
      </c>
      <c r="BH584" s="203">
        <f>IF(N584="sníž. přenesená",J584,0)</f>
        <v>0</v>
      </c>
      <c r="BI584" s="203">
        <f>IF(N584="nulová",J584,0)</f>
        <v>0</v>
      </c>
      <c r="BJ584" s="24" t="s">
        <v>82</v>
      </c>
      <c r="BK584" s="203">
        <f>ROUND(I584*H584,2)</f>
        <v>0</v>
      </c>
      <c r="BL584" s="24" t="s">
        <v>166</v>
      </c>
      <c r="BM584" s="24" t="s">
        <v>807</v>
      </c>
    </row>
    <row r="585" spans="2:65" s="11" customFormat="1" ht="12" x14ac:dyDescent="0.3">
      <c r="B585" s="204"/>
      <c r="C585" s="205"/>
      <c r="D585" s="206" t="s">
        <v>168</v>
      </c>
      <c r="E585" s="207" t="s">
        <v>30</v>
      </c>
      <c r="F585" s="208" t="s">
        <v>808</v>
      </c>
      <c r="G585" s="205"/>
      <c r="H585" s="207" t="s">
        <v>30</v>
      </c>
      <c r="I585" s="209"/>
      <c r="J585" s="205"/>
      <c r="K585" s="205"/>
      <c r="L585" s="210"/>
      <c r="M585" s="211"/>
      <c r="N585" s="212"/>
      <c r="O585" s="212"/>
      <c r="P585" s="212"/>
      <c r="Q585" s="212"/>
      <c r="R585" s="212"/>
      <c r="S585" s="212"/>
      <c r="T585" s="213"/>
      <c r="AT585" s="214" t="s">
        <v>168</v>
      </c>
      <c r="AU585" s="214" t="s">
        <v>84</v>
      </c>
      <c r="AV585" s="11" t="s">
        <v>82</v>
      </c>
      <c r="AW585" s="11" t="s">
        <v>37</v>
      </c>
      <c r="AX585" s="11" t="s">
        <v>74</v>
      </c>
      <c r="AY585" s="214" t="s">
        <v>159</v>
      </c>
    </row>
    <row r="586" spans="2:65" s="12" customFormat="1" ht="12" x14ac:dyDescent="0.3">
      <c r="B586" s="215"/>
      <c r="C586" s="216"/>
      <c r="D586" s="206" t="s">
        <v>168</v>
      </c>
      <c r="E586" s="217" t="s">
        <v>30</v>
      </c>
      <c r="F586" s="218" t="s">
        <v>721</v>
      </c>
      <c r="G586" s="216"/>
      <c r="H586" s="219">
        <v>7</v>
      </c>
      <c r="I586" s="220"/>
      <c r="J586" s="216"/>
      <c r="K586" s="216"/>
      <c r="L586" s="221"/>
      <c r="M586" s="222"/>
      <c r="N586" s="223"/>
      <c r="O586" s="223"/>
      <c r="P586" s="223"/>
      <c r="Q586" s="223"/>
      <c r="R586" s="223"/>
      <c r="S586" s="223"/>
      <c r="T586" s="224"/>
      <c r="AT586" s="225" t="s">
        <v>168</v>
      </c>
      <c r="AU586" s="225" t="s">
        <v>84</v>
      </c>
      <c r="AV586" s="12" t="s">
        <v>84</v>
      </c>
      <c r="AW586" s="12" t="s">
        <v>37</v>
      </c>
      <c r="AX586" s="12" t="s">
        <v>82</v>
      </c>
      <c r="AY586" s="225" t="s">
        <v>159</v>
      </c>
    </row>
    <row r="587" spans="2:65" s="1" customFormat="1" ht="25.5" customHeight="1" x14ac:dyDescent="0.3">
      <c r="B587" s="41"/>
      <c r="C587" s="192" t="s">
        <v>809</v>
      </c>
      <c r="D587" s="192" t="s">
        <v>161</v>
      </c>
      <c r="E587" s="193" t="s">
        <v>810</v>
      </c>
      <c r="F587" s="194" t="s">
        <v>811</v>
      </c>
      <c r="G587" s="195" t="s">
        <v>292</v>
      </c>
      <c r="H587" s="196">
        <v>7</v>
      </c>
      <c r="I587" s="197"/>
      <c r="J587" s="198">
        <f>ROUND(I587*H587,2)</f>
        <v>0</v>
      </c>
      <c r="K587" s="194" t="s">
        <v>165</v>
      </c>
      <c r="L587" s="61"/>
      <c r="M587" s="199" t="s">
        <v>30</v>
      </c>
      <c r="N587" s="200" t="s">
        <v>45</v>
      </c>
      <c r="O587" s="42"/>
      <c r="P587" s="201">
        <f>O587*H587</f>
        <v>0</v>
      </c>
      <c r="Q587" s="201">
        <v>0</v>
      </c>
      <c r="R587" s="201">
        <f>Q587*H587</f>
        <v>0</v>
      </c>
      <c r="S587" s="201">
        <v>0</v>
      </c>
      <c r="T587" s="202">
        <f>S587*H587</f>
        <v>0</v>
      </c>
      <c r="AR587" s="24" t="s">
        <v>166</v>
      </c>
      <c r="AT587" s="24" t="s">
        <v>161</v>
      </c>
      <c r="AU587" s="24" t="s">
        <v>84</v>
      </c>
      <c r="AY587" s="24" t="s">
        <v>159</v>
      </c>
      <c r="BE587" s="203">
        <f>IF(N587="základní",J587,0)</f>
        <v>0</v>
      </c>
      <c r="BF587" s="203">
        <f>IF(N587="snížená",J587,0)</f>
        <v>0</v>
      </c>
      <c r="BG587" s="203">
        <f>IF(N587="zákl. přenesená",J587,0)</f>
        <v>0</v>
      </c>
      <c r="BH587" s="203">
        <f>IF(N587="sníž. přenesená",J587,0)</f>
        <v>0</v>
      </c>
      <c r="BI587" s="203">
        <f>IF(N587="nulová",J587,0)</f>
        <v>0</v>
      </c>
      <c r="BJ587" s="24" t="s">
        <v>82</v>
      </c>
      <c r="BK587" s="203">
        <f>ROUND(I587*H587,2)</f>
        <v>0</v>
      </c>
      <c r="BL587" s="24" t="s">
        <v>166</v>
      </c>
      <c r="BM587" s="24" t="s">
        <v>812</v>
      </c>
    </row>
    <row r="588" spans="2:65" s="11" customFormat="1" ht="12" x14ac:dyDescent="0.3">
      <c r="B588" s="204"/>
      <c r="C588" s="205"/>
      <c r="D588" s="206" t="s">
        <v>168</v>
      </c>
      <c r="E588" s="207" t="s">
        <v>30</v>
      </c>
      <c r="F588" s="208" t="s">
        <v>813</v>
      </c>
      <c r="G588" s="205"/>
      <c r="H588" s="207" t="s">
        <v>30</v>
      </c>
      <c r="I588" s="209"/>
      <c r="J588" s="205"/>
      <c r="K588" s="205"/>
      <c r="L588" s="210"/>
      <c r="M588" s="211"/>
      <c r="N588" s="212"/>
      <c r="O588" s="212"/>
      <c r="P588" s="212"/>
      <c r="Q588" s="212"/>
      <c r="R588" s="212"/>
      <c r="S588" s="212"/>
      <c r="T588" s="213"/>
      <c r="AT588" s="214" t="s">
        <v>168</v>
      </c>
      <c r="AU588" s="214" t="s">
        <v>84</v>
      </c>
      <c r="AV588" s="11" t="s">
        <v>82</v>
      </c>
      <c r="AW588" s="11" t="s">
        <v>37</v>
      </c>
      <c r="AX588" s="11" t="s">
        <v>74</v>
      </c>
      <c r="AY588" s="214" t="s">
        <v>159</v>
      </c>
    </row>
    <row r="589" spans="2:65" s="12" customFormat="1" ht="12" x14ac:dyDescent="0.3">
      <c r="B589" s="215"/>
      <c r="C589" s="216"/>
      <c r="D589" s="206" t="s">
        <v>168</v>
      </c>
      <c r="E589" s="217" t="s">
        <v>30</v>
      </c>
      <c r="F589" s="218" t="s">
        <v>721</v>
      </c>
      <c r="G589" s="216"/>
      <c r="H589" s="219">
        <v>7</v>
      </c>
      <c r="I589" s="220"/>
      <c r="J589" s="216"/>
      <c r="K589" s="216"/>
      <c r="L589" s="221"/>
      <c r="M589" s="222"/>
      <c r="N589" s="223"/>
      <c r="O589" s="223"/>
      <c r="P589" s="223"/>
      <c r="Q589" s="223"/>
      <c r="R589" s="223"/>
      <c r="S589" s="223"/>
      <c r="T589" s="224"/>
      <c r="AT589" s="225" t="s">
        <v>168</v>
      </c>
      <c r="AU589" s="225" t="s">
        <v>84</v>
      </c>
      <c r="AV589" s="12" t="s">
        <v>84</v>
      </c>
      <c r="AW589" s="12" t="s">
        <v>37</v>
      </c>
      <c r="AX589" s="12" t="s">
        <v>82</v>
      </c>
      <c r="AY589" s="225" t="s">
        <v>159</v>
      </c>
    </row>
    <row r="590" spans="2:65" s="1" customFormat="1" ht="25.5" customHeight="1" x14ac:dyDescent="0.3">
      <c r="B590" s="41"/>
      <c r="C590" s="192" t="s">
        <v>814</v>
      </c>
      <c r="D590" s="192" t="s">
        <v>161</v>
      </c>
      <c r="E590" s="193" t="s">
        <v>815</v>
      </c>
      <c r="F590" s="194" t="s">
        <v>816</v>
      </c>
      <c r="G590" s="195" t="s">
        <v>214</v>
      </c>
      <c r="H590" s="196">
        <v>15</v>
      </c>
      <c r="I590" s="197"/>
      <c r="J590" s="198">
        <f>ROUND(I590*H590,2)</f>
        <v>0</v>
      </c>
      <c r="K590" s="194" t="s">
        <v>165</v>
      </c>
      <c r="L590" s="61"/>
      <c r="M590" s="199" t="s">
        <v>30</v>
      </c>
      <c r="N590" s="200" t="s">
        <v>45</v>
      </c>
      <c r="O590" s="42"/>
      <c r="P590" s="201">
        <f>O590*H590</f>
        <v>0</v>
      </c>
      <c r="Q590" s="201">
        <v>1.2E-4</v>
      </c>
      <c r="R590" s="201">
        <f>Q590*H590</f>
        <v>1.8E-3</v>
      </c>
      <c r="S590" s="201">
        <v>0</v>
      </c>
      <c r="T590" s="202">
        <f>S590*H590</f>
        <v>0</v>
      </c>
      <c r="AR590" s="24" t="s">
        <v>166</v>
      </c>
      <c r="AT590" s="24" t="s">
        <v>161</v>
      </c>
      <c r="AU590" s="24" t="s">
        <v>84</v>
      </c>
      <c r="AY590" s="24" t="s">
        <v>159</v>
      </c>
      <c r="BE590" s="203">
        <f>IF(N590="základní",J590,0)</f>
        <v>0</v>
      </c>
      <c r="BF590" s="203">
        <f>IF(N590="snížená",J590,0)</f>
        <v>0</v>
      </c>
      <c r="BG590" s="203">
        <f>IF(N590="zákl. přenesená",J590,0)</f>
        <v>0</v>
      </c>
      <c r="BH590" s="203">
        <f>IF(N590="sníž. přenesená",J590,0)</f>
        <v>0</v>
      </c>
      <c r="BI590" s="203">
        <f>IF(N590="nulová",J590,0)</f>
        <v>0</v>
      </c>
      <c r="BJ590" s="24" t="s">
        <v>82</v>
      </c>
      <c r="BK590" s="203">
        <f>ROUND(I590*H590,2)</f>
        <v>0</v>
      </c>
      <c r="BL590" s="24" t="s">
        <v>166</v>
      </c>
      <c r="BM590" s="24" t="s">
        <v>817</v>
      </c>
    </row>
    <row r="591" spans="2:65" s="10" customFormat="1" ht="29.85" customHeight="1" x14ac:dyDescent="0.35">
      <c r="B591" s="176"/>
      <c r="C591" s="177"/>
      <c r="D591" s="178" t="s">
        <v>73</v>
      </c>
      <c r="E591" s="190" t="s">
        <v>663</v>
      </c>
      <c r="F591" s="190" t="s">
        <v>818</v>
      </c>
      <c r="G591" s="177"/>
      <c r="H591" s="177"/>
      <c r="I591" s="180"/>
      <c r="J591" s="191">
        <f>BK591</f>
        <v>0</v>
      </c>
      <c r="K591" s="177"/>
      <c r="L591" s="182"/>
      <c r="M591" s="183"/>
      <c r="N591" s="184"/>
      <c r="O591" s="184"/>
      <c r="P591" s="185">
        <f>SUM(P592:P625)</f>
        <v>0</v>
      </c>
      <c r="Q591" s="184"/>
      <c r="R591" s="185">
        <f>SUM(R592:R625)</f>
        <v>49.298180000000002</v>
      </c>
      <c r="S591" s="184"/>
      <c r="T591" s="186">
        <f>SUM(T592:T625)</f>
        <v>0</v>
      </c>
      <c r="AR591" s="187" t="s">
        <v>82</v>
      </c>
      <c r="AT591" s="188" t="s">
        <v>73</v>
      </c>
      <c r="AU591" s="188" t="s">
        <v>82</v>
      </c>
      <c r="AY591" s="187" t="s">
        <v>159</v>
      </c>
      <c r="BK591" s="189">
        <f>SUM(BK592:BK625)</f>
        <v>0</v>
      </c>
    </row>
    <row r="592" spans="2:65" s="1" customFormat="1" ht="25.5" customHeight="1" x14ac:dyDescent="0.3">
      <c r="B592" s="41"/>
      <c r="C592" s="192" t="s">
        <v>819</v>
      </c>
      <c r="D592" s="192" t="s">
        <v>161</v>
      </c>
      <c r="E592" s="193" t="s">
        <v>820</v>
      </c>
      <c r="F592" s="194" t="s">
        <v>821</v>
      </c>
      <c r="G592" s="195" t="s">
        <v>292</v>
      </c>
      <c r="H592" s="196">
        <v>182</v>
      </c>
      <c r="I592" s="197"/>
      <c r="J592" s="198">
        <f>ROUND(I592*H592,2)</f>
        <v>0</v>
      </c>
      <c r="K592" s="194" t="s">
        <v>165</v>
      </c>
      <c r="L592" s="61"/>
      <c r="M592" s="199" t="s">
        <v>30</v>
      </c>
      <c r="N592" s="200" t="s">
        <v>45</v>
      </c>
      <c r="O592" s="42"/>
      <c r="P592" s="201">
        <f>O592*H592</f>
        <v>0</v>
      </c>
      <c r="Q592" s="201">
        <v>4.0000000000000003E-5</v>
      </c>
      <c r="R592" s="201">
        <f>Q592*H592</f>
        <v>7.2800000000000009E-3</v>
      </c>
      <c r="S592" s="201">
        <v>0</v>
      </c>
      <c r="T592" s="202">
        <f>S592*H592</f>
        <v>0</v>
      </c>
      <c r="AR592" s="24" t="s">
        <v>166</v>
      </c>
      <c r="AT592" s="24" t="s">
        <v>161</v>
      </c>
      <c r="AU592" s="24" t="s">
        <v>84</v>
      </c>
      <c r="AY592" s="24" t="s">
        <v>159</v>
      </c>
      <c r="BE592" s="203">
        <f>IF(N592="základní",J592,0)</f>
        <v>0</v>
      </c>
      <c r="BF592" s="203">
        <f>IF(N592="snížená",J592,0)</f>
        <v>0</v>
      </c>
      <c r="BG592" s="203">
        <f>IF(N592="zákl. přenesená",J592,0)</f>
        <v>0</v>
      </c>
      <c r="BH592" s="203">
        <f>IF(N592="sníž. přenesená",J592,0)</f>
        <v>0</v>
      </c>
      <c r="BI592" s="203">
        <f>IF(N592="nulová",J592,0)</f>
        <v>0</v>
      </c>
      <c r="BJ592" s="24" t="s">
        <v>82</v>
      </c>
      <c r="BK592" s="203">
        <f>ROUND(I592*H592,2)</f>
        <v>0</v>
      </c>
      <c r="BL592" s="24" t="s">
        <v>166</v>
      </c>
      <c r="BM592" s="24" t="s">
        <v>822</v>
      </c>
    </row>
    <row r="593" spans="2:65" s="11" customFormat="1" ht="12" x14ac:dyDescent="0.3">
      <c r="B593" s="204"/>
      <c r="C593" s="205"/>
      <c r="D593" s="206" t="s">
        <v>168</v>
      </c>
      <c r="E593" s="207" t="s">
        <v>30</v>
      </c>
      <c r="F593" s="208" t="s">
        <v>823</v>
      </c>
      <c r="G593" s="205"/>
      <c r="H593" s="207" t="s">
        <v>30</v>
      </c>
      <c r="I593" s="209"/>
      <c r="J593" s="205"/>
      <c r="K593" s="205"/>
      <c r="L593" s="210"/>
      <c r="M593" s="211"/>
      <c r="N593" s="212"/>
      <c r="O593" s="212"/>
      <c r="P593" s="212"/>
      <c r="Q593" s="212"/>
      <c r="R593" s="212"/>
      <c r="S593" s="212"/>
      <c r="T593" s="213"/>
      <c r="AT593" s="214" t="s">
        <v>168</v>
      </c>
      <c r="AU593" s="214" t="s">
        <v>84</v>
      </c>
      <c r="AV593" s="11" t="s">
        <v>82</v>
      </c>
      <c r="AW593" s="11" t="s">
        <v>37</v>
      </c>
      <c r="AX593" s="11" t="s">
        <v>74</v>
      </c>
      <c r="AY593" s="214" t="s">
        <v>159</v>
      </c>
    </row>
    <row r="594" spans="2:65" s="11" customFormat="1" ht="12" x14ac:dyDescent="0.3">
      <c r="B594" s="204"/>
      <c r="C594" s="205"/>
      <c r="D594" s="206" t="s">
        <v>168</v>
      </c>
      <c r="E594" s="207" t="s">
        <v>30</v>
      </c>
      <c r="F594" s="208" t="s">
        <v>824</v>
      </c>
      <c r="G594" s="205"/>
      <c r="H594" s="207" t="s">
        <v>30</v>
      </c>
      <c r="I594" s="209"/>
      <c r="J594" s="205"/>
      <c r="K594" s="205"/>
      <c r="L594" s="210"/>
      <c r="M594" s="211"/>
      <c r="N594" s="212"/>
      <c r="O594" s="212"/>
      <c r="P594" s="212"/>
      <c r="Q594" s="212"/>
      <c r="R594" s="212"/>
      <c r="S594" s="212"/>
      <c r="T594" s="213"/>
      <c r="AT594" s="214" t="s">
        <v>168</v>
      </c>
      <c r="AU594" s="214" t="s">
        <v>84</v>
      </c>
      <c r="AV594" s="11" t="s">
        <v>82</v>
      </c>
      <c r="AW594" s="11" t="s">
        <v>37</v>
      </c>
      <c r="AX594" s="11" t="s">
        <v>74</v>
      </c>
      <c r="AY594" s="214" t="s">
        <v>159</v>
      </c>
    </row>
    <row r="595" spans="2:65" s="12" customFormat="1" ht="12" x14ac:dyDescent="0.3">
      <c r="B595" s="215"/>
      <c r="C595" s="216"/>
      <c r="D595" s="206" t="s">
        <v>168</v>
      </c>
      <c r="E595" s="217" t="s">
        <v>30</v>
      </c>
      <c r="F595" s="218" t="s">
        <v>613</v>
      </c>
      <c r="G595" s="216"/>
      <c r="H595" s="219">
        <v>10</v>
      </c>
      <c r="I595" s="220"/>
      <c r="J595" s="216"/>
      <c r="K595" s="216"/>
      <c r="L595" s="221"/>
      <c r="M595" s="222"/>
      <c r="N595" s="223"/>
      <c r="O595" s="223"/>
      <c r="P595" s="223"/>
      <c r="Q595" s="223"/>
      <c r="R595" s="223"/>
      <c r="S595" s="223"/>
      <c r="T595" s="224"/>
      <c r="AT595" s="225" t="s">
        <v>168</v>
      </c>
      <c r="AU595" s="225" t="s">
        <v>84</v>
      </c>
      <c r="AV595" s="12" t="s">
        <v>84</v>
      </c>
      <c r="AW595" s="12" t="s">
        <v>37</v>
      </c>
      <c r="AX595" s="12" t="s">
        <v>74</v>
      </c>
      <c r="AY595" s="225" t="s">
        <v>159</v>
      </c>
    </row>
    <row r="596" spans="2:65" s="11" customFormat="1" ht="12" x14ac:dyDescent="0.3">
      <c r="B596" s="204"/>
      <c r="C596" s="205"/>
      <c r="D596" s="206" t="s">
        <v>168</v>
      </c>
      <c r="E596" s="207" t="s">
        <v>30</v>
      </c>
      <c r="F596" s="208" t="s">
        <v>508</v>
      </c>
      <c r="G596" s="205"/>
      <c r="H596" s="207" t="s">
        <v>30</v>
      </c>
      <c r="I596" s="209"/>
      <c r="J596" s="205"/>
      <c r="K596" s="205"/>
      <c r="L596" s="210"/>
      <c r="M596" s="211"/>
      <c r="N596" s="212"/>
      <c r="O596" s="212"/>
      <c r="P596" s="212"/>
      <c r="Q596" s="212"/>
      <c r="R596" s="212"/>
      <c r="S596" s="212"/>
      <c r="T596" s="213"/>
      <c r="AT596" s="214" t="s">
        <v>168</v>
      </c>
      <c r="AU596" s="214" t="s">
        <v>84</v>
      </c>
      <c r="AV596" s="11" t="s">
        <v>82</v>
      </c>
      <c r="AW596" s="11" t="s">
        <v>37</v>
      </c>
      <c r="AX596" s="11" t="s">
        <v>74</v>
      </c>
      <c r="AY596" s="214" t="s">
        <v>159</v>
      </c>
    </row>
    <row r="597" spans="2:65" s="11" customFormat="1" ht="12" x14ac:dyDescent="0.3">
      <c r="B597" s="204"/>
      <c r="C597" s="205"/>
      <c r="D597" s="206" t="s">
        <v>168</v>
      </c>
      <c r="E597" s="207" t="s">
        <v>30</v>
      </c>
      <c r="F597" s="208" t="s">
        <v>825</v>
      </c>
      <c r="G597" s="205"/>
      <c r="H597" s="207" t="s">
        <v>30</v>
      </c>
      <c r="I597" s="209"/>
      <c r="J597" s="205"/>
      <c r="K597" s="205"/>
      <c r="L597" s="210"/>
      <c r="M597" s="211"/>
      <c r="N597" s="212"/>
      <c r="O597" s="212"/>
      <c r="P597" s="212"/>
      <c r="Q597" s="212"/>
      <c r="R597" s="212"/>
      <c r="S597" s="212"/>
      <c r="T597" s="213"/>
      <c r="AT597" s="214" t="s">
        <v>168</v>
      </c>
      <c r="AU597" s="214" t="s">
        <v>84</v>
      </c>
      <c r="AV597" s="11" t="s">
        <v>82</v>
      </c>
      <c r="AW597" s="11" t="s">
        <v>37</v>
      </c>
      <c r="AX597" s="11" t="s">
        <v>74</v>
      </c>
      <c r="AY597" s="214" t="s">
        <v>159</v>
      </c>
    </row>
    <row r="598" spans="2:65" s="12" customFormat="1" ht="12" x14ac:dyDescent="0.3">
      <c r="B598" s="215"/>
      <c r="C598" s="216"/>
      <c r="D598" s="206" t="s">
        <v>168</v>
      </c>
      <c r="E598" s="217" t="s">
        <v>30</v>
      </c>
      <c r="F598" s="218" t="s">
        <v>826</v>
      </c>
      <c r="G598" s="216"/>
      <c r="H598" s="219">
        <v>172</v>
      </c>
      <c r="I598" s="220"/>
      <c r="J598" s="216"/>
      <c r="K598" s="216"/>
      <c r="L598" s="221"/>
      <c r="M598" s="222"/>
      <c r="N598" s="223"/>
      <c r="O598" s="223"/>
      <c r="P598" s="223"/>
      <c r="Q598" s="223"/>
      <c r="R598" s="223"/>
      <c r="S598" s="223"/>
      <c r="T598" s="224"/>
      <c r="AT598" s="225" t="s">
        <v>168</v>
      </c>
      <c r="AU598" s="225" t="s">
        <v>84</v>
      </c>
      <c r="AV598" s="12" t="s">
        <v>84</v>
      </c>
      <c r="AW598" s="12" t="s">
        <v>37</v>
      </c>
      <c r="AX598" s="12" t="s">
        <v>74</v>
      </c>
      <c r="AY598" s="225" t="s">
        <v>159</v>
      </c>
    </row>
    <row r="599" spans="2:65" s="13" customFormat="1" ht="12" x14ac:dyDescent="0.3">
      <c r="B599" s="226"/>
      <c r="C599" s="227"/>
      <c r="D599" s="206" t="s">
        <v>168</v>
      </c>
      <c r="E599" s="228" t="s">
        <v>30</v>
      </c>
      <c r="F599" s="229" t="s">
        <v>186</v>
      </c>
      <c r="G599" s="227"/>
      <c r="H599" s="230">
        <v>182</v>
      </c>
      <c r="I599" s="231"/>
      <c r="J599" s="227"/>
      <c r="K599" s="227"/>
      <c r="L599" s="232"/>
      <c r="M599" s="233"/>
      <c r="N599" s="234"/>
      <c r="O599" s="234"/>
      <c r="P599" s="234"/>
      <c r="Q599" s="234"/>
      <c r="R599" s="234"/>
      <c r="S599" s="234"/>
      <c r="T599" s="235"/>
      <c r="AT599" s="236" t="s">
        <v>168</v>
      </c>
      <c r="AU599" s="236" t="s">
        <v>84</v>
      </c>
      <c r="AV599" s="13" t="s">
        <v>166</v>
      </c>
      <c r="AW599" s="13" t="s">
        <v>37</v>
      </c>
      <c r="AX599" s="13" t="s">
        <v>82</v>
      </c>
      <c r="AY599" s="236" t="s">
        <v>159</v>
      </c>
    </row>
    <row r="600" spans="2:65" s="1" customFormat="1" ht="25.5" customHeight="1" x14ac:dyDescent="0.3">
      <c r="B600" s="41"/>
      <c r="C600" s="192" t="s">
        <v>827</v>
      </c>
      <c r="D600" s="192" t="s">
        <v>161</v>
      </c>
      <c r="E600" s="193" t="s">
        <v>828</v>
      </c>
      <c r="F600" s="194" t="s">
        <v>829</v>
      </c>
      <c r="G600" s="195" t="s">
        <v>214</v>
      </c>
      <c r="H600" s="196">
        <v>35</v>
      </c>
      <c r="I600" s="197"/>
      <c r="J600" s="198">
        <f>ROUND(I600*H600,2)</f>
        <v>0</v>
      </c>
      <c r="K600" s="194" t="s">
        <v>30</v>
      </c>
      <c r="L600" s="61"/>
      <c r="M600" s="199" t="s">
        <v>30</v>
      </c>
      <c r="N600" s="200" t="s">
        <v>45</v>
      </c>
      <c r="O600" s="42"/>
      <c r="P600" s="201">
        <f>O600*H600</f>
        <v>0</v>
      </c>
      <c r="Q600" s="201">
        <v>0.1231</v>
      </c>
      <c r="R600" s="201">
        <f>Q600*H600</f>
        <v>4.3085000000000004</v>
      </c>
      <c r="S600" s="201">
        <v>0</v>
      </c>
      <c r="T600" s="202">
        <f>S600*H600</f>
        <v>0</v>
      </c>
      <c r="AR600" s="24" t="s">
        <v>166</v>
      </c>
      <c r="AT600" s="24" t="s">
        <v>161</v>
      </c>
      <c r="AU600" s="24" t="s">
        <v>84</v>
      </c>
      <c r="AY600" s="24" t="s">
        <v>159</v>
      </c>
      <c r="BE600" s="203">
        <f>IF(N600="základní",J600,0)</f>
        <v>0</v>
      </c>
      <c r="BF600" s="203">
        <f>IF(N600="snížená",J600,0)</f>
        <v>0</v>
      </c>
      <c r="BG600" s="203">
        <f>IF(N600="zákl. přenesená",J600,0)</f>
        <v>0</v>
      </c>
      <c r="BH600" s="203">
        <f>IF(N600="sníž. přenesená",J600,0)</f>
        <v>0</v>
      </c>
      <c r="BI600" s="203">
        <f>IF(N600="nulová",J600,0)</f>
        <v>0</v>
      </c>
      <c r="BJ600" s="24" t="s">
        <v>82</v>
      </c>
      <c r="BK600" s="203">
        <f>ROUND(I600*H600,2)</f>
        <v>0</v>
      </c>
      <c r="BL600" s="24" t="s">
        <v>166</v>
      </c>
      <c r="BM600" s="24" t="s">
        <v>830</v>
      </c>
    </row>
    <row r="601" spans="2:65" s="11" customFormat="1" ht="12" x14ac:dyDescent="0.3">
      <c r="B601" s="204"/>
      <c r="C601" s="205"/>
      <c r="D601" s="206" t="s">
        <v>168</v>
      </c>
      <c r="E601" s="207" t="s">
        <v>30</v>
      </c>
      <c r="F601" s="208" t="s">
        <v>831</v>
      </c>
      <c r="G601" s="205"/>
      <c r="H601" s="207" t="s">
        <v>30</v>
      </c>
      <c r="I601" s="209"/>
      <c r="J601" s="205"/>
      <c r="K601" s="205"/>
      <c r="L601" s="210"/>
      <c r="M601" s="211"/>
      <c r="N601" s="212"/>
      <c r="O601" s="212"/>
      <c r="P601" s="212"/>
      <c r="Q601" s="212"/>
      <c r="R601" s="212"/>
      <c r="S601" s="212"/>
      <c r="T601" s="213"/>
      <c r="AT601" s="214" t="s">
        <v>168</v>
      </c>
      <c r="AU601" s="214" t="s">
        <v>84</v>
      </c>
      <c r="AV601" s="11" t="s">
        <v>82</v>
      </c>
      <c r="AW601" s="11" t="s">
        <v>37</v>
      </c>
      <c r="AX601" s="11" t="s">
        <v>74</v>
      </c>
      <c r="AY601" s="214" t="s">
        <v>159</v>
      </c>
    </row>
    <row r="602" spans="2:65" s="11" customFormat="1" ht="12" x14ac:dyDescent="0.3">
      <c r="B602" s="204"/>
      <c r="C602" s="205"/>
      <c r="D602" s="206" t="s">
        <v>168</v>
      </c>
      <c r="E602" s="207" t="s">
        <v>30</v>
      </c>
      <c r="F602" s="208" t="s">
        <v>832</v>
      </c>
      <c r="G602" s="205"/>
      <c r="H602" s="207" t="s">
        <v>30</v>
      </c>
      <c r="I602" s="209"/>
      <c r="J602" s="205"/>
      <c r="K602" s="205"/>
      <c r="L602" s="210"/>
      <c r="M602" s="211"/>
      <c r="N602" s="212"/>
      <c r="O602" s="212"/>
      <c r="P602" s="212"/>
      <c r="Q602" s="212"/>
      <c r="R602" s="212"/>
      <c r="S602" s="212"/>
      <c r="T602" s="213"/>
      <c r="AT602" s="214" t="s">
        <v>168</v>
      </c>
      <c r="AU602" s="214" t="s">
        <v>84</v>
      </c>
      <c r="AV602" s="11" t="s">
        <v>82</v>
      </c>
      <c r="AW602" s="11" t="s">
        <v>37</v>
      </c>
      <c r="AX602" s="11" t="s">
        <v>74</v>
      </c>
      <c r="AY602" s="214" t="s">
        <v>159</v>
      </c>
    </row>
    <row r="603" spans="2:65" s="12" customFormat="1" ht="12" x14ac:dyDescent="0.3">
      <c r="B603" s="215"/>
      <c r="C603" s="216"/>
      <c r="D603" s="206" t="s">
        <v>168</v>
      </c>
      <c r="E603" s="217" t="s">
        <v>30</v>
      </c>
      <c r="F603" s="218" t="s">
        <v>833</v>
      </c>
      <c r="G603" s="216"/>
      <c r="H603" s="219">
        <v>2</v>
      </c>
      <c r="I603" s="220"/>
      <c r="J603" s="216"/>
      <c r="K603" s="216"/>
      <c r="L603" s="221"/>
      <c r="M603" s="222"/>
      <c r="N603" s="223"/>
      <c r="O603" s="223"/>
      <c r="P603" s="223"/>
      <c r="Q603" s="223"/>
      <c r="R603" s="223"/>
      <c r="S603" s="223"/>
      <c r="T603" s="224"/>
      <c r="AT603" s="225" t="s">
        <v>168</v>
      </c>
      <c r="AU603" s="225" t="s">
        <v>84</v>
      </c>
      <c r="AV603" s="12" t="s">
        <v>84</v>
      </c>
      <c r="AW603" s="12" t="s">
        <v>37</v>
      </c>
      <c r="AX603" s="12" t="s">
        <v>74</v>
      </c>
      <c r="AY603" s="225" t="s">
        <v>159</v>
      </c>
    </row>
    <row r="604" spans="2:65" s="11" customFormat="1" ht="12" x14ac:dyDescent="0.3">
      <c r="B604" s="204"/>
      <c r="C604" s="205"/>
      <c r="D604" s="206" t="s">
        <v>168</v>
      </c>
      <c r="E604" s="207" t="s">
        <v>30</v>
      </c>
      <c r="F604" s="208" t="s">
        <v>834</v>
      </c>
      <c r="G604" s="205"/>
      <c r="H604" s="207" t="s">
        <v>30</v>
      </c>
      <c r="I604" s="209"/>
      <c r="J604" s="205"/>
      <c r="K604" s="205"/>
      <c r="L604" s="210"/>
      <c r="M604" s="211"/>
      <c r="N604" s="212"/>
      <c r="O604" s="212"/>
      <c r="P604" s="212"/>
      <c r="Q604" s="212"/>
      <c r="R604" s="212"/>
      <c r="S604" s="212"/>
      <c r="T604" s="213"/>
      <c r="AT604" s="214" t="s">
        <v>168</v>
      </c>
      <c r="AU604" s="214" t="s">
        <v>84</v>
      </c>
      <c r="AV604" s="11" t="s">
        <v>82</v>
      </c>
      <c r="AW604" s="11" t="s">
        <v>37</v>
      </c>
      <c r="AX604" s="11" t="s">
        <v>74</v>
      </c>
      <c r="AY604" s="214" t="s">
        <v>159</v>
      </c>
    </row>
    <row r="605" spans="2:65" s="12" customFormat="1" ht="12" x14ac:dyDescent="0.3">
      <c r="B605" s="215"/>
      <c r="C605" s="216"/>
      <c r="D605" s="206" t="s">
        <v>168</v>
      </c>
      <c r="E605" s="217" t="s">
        <v>30</v>
      </c>
      <c r="F605" s="218" t="s">
        <v>835</v>
      </c>
      <c r="G605" s="216"/>
      <c r="H605" s="219">
        <v>33</v>
      </c>
      <c r="I605" s="220"/>
      <c r="J605" s="216"/>
      <c r="K605" s="216"/>
      <c r="L605" s="221"/>
      <c r="M605" s="222"/>
      <c r="N605" s="223"/>
      <c r="O605" s="223"/>
      <c r="P605" s="223"/>
      <c r="Q605" s="223"/>
      <c r="R605" s="223"/>
      <c r="S605" s="223"/>
      <c r="T605" s="224"/>
      <c r="AT605" s="225" t="s">
        <v>168</v>
      </c>
      <c r="AU605" s="225" t="s">
        <v>84</v>
      </c>
      <c r="AV605" s="12" t="s">
        <v>84</v>
      </c>
      <c r="AW605" s="12" t="s">
        <v>37</v>
      </c>
      <c r="AX605" s="12" t="s">
        <v>74</v>
      </c>
      <c r="AY605" s="225" t="s">
        <v>159</v>
      </c>
    </row>
    <row r="606" spans="2:65" s="13" customFormat="1" ht="12" x14ac:dyDescent="0.3">
      <c r="B606" s="226"/>
      <c r="C606" s="227"/>
      <c r="D606" s="206" t="s">
        <v>168</v>
      </c>
      <c r="E606" s="228" t="s">
        <v>30</v>
      </c>
      <c r="F606" s="229" t="s">
        <v>186</v>
      </c>
      <c r="G606" s="227"/>
      <c r="H606" s="230">
        <v>35</v>
      </c>
      <c r="I606" s="231"/>
      <c r="J606" s="227"/>
      <c r="K606" s="227"/>
      <c r="L606" s="232"/>
      <c r="M606" s="233"/>
      <c r="N606" s="234"/>
      <c r="O606" s="234"/>
      <c r="P606" s="234"/>
      <c r="Q606" s="234"/>
      <c r="R606" s="234"/>
      <c r="S606" s="234"/>
      <c r="T606" s="235"/>
      <c r="AT606" s="236" t="s">
        <v>168</v>
      </c>
      <c r="AU606" s="236" t="s">
        <v>84</v>
      </c>
      <c r="AV606" s="13" t="s">
        <v>166</v>
      </c>
      <c r="AW606" s="13" t="s">
        <v>37</v>
      </c>
      <c r="AX606" s="13" t="s">
        <v>82</v>
      </c>
      <c r="AY606" s="236" t="s">
        <v>159</v>
      </c>
    </row>
    <row r="607" spans="2:65" s="1" customFormat="1" ht="25.5" customHeight="1" x14ac:dyDescent="0.3">
      <c r="B607" s="41"/>
      <c r="C607" s="192" t="s">
        <v>836</v>
      </c>
      <c r="D607" s="192" t="s">
        <v>161</v>
      </c>
      <c r="E607" s="193" t="s">
        <v>837</v>
      </c>
      <c r="F607" s="194" t="s">
        <v>838</v>
      </c>
      <c r="G607" s="195" t="s">
        <v>214</v>
      </c>
      <c r="H607" s="196">
        <v>260</v>
      </c>
      <c r="I607" s="197"/>
      <c r="J607" s="198">
        <f>ROUND(I607*H607,2)</f>
        <v>0</v>
      </c>
      <c r="K607" s="194" t="s">
        <v>165</v>
      </c>
      <c r="L607" s="61"/>
      <c r="M607" s="199" t="s">
        <v>30</v>
      </c>
      <c r="N607" s="200" t="s">
        <v>45</v>
      </c>
      <c r="O607" s="42"/>
      <c r="P607" s="201">
        <f>O607*H607</f>
        <v>0</v>
      </c>
      <c r="Q607" s="201">
        <v>4.9840000000000002E-2</v>
      </c>
      <c r="R607" s="201">
        <f>Q607*H607</f>
        <v>12.958400000000001</v>
      </c>
      <c r="S607" s="201">
        <v>0</v>
      </c>
      <c r="T607" s="202">
        <f>S607*H607</f>
        <v>0</v>
      </c>
      <c r="AR607" s="24" t="s">
        <v>166</v>
      </c>
      <c r="AT607" s="24" t="s">
        <v>161</v>
      </c>
      <c r="AU607" s="24" t="s">
        <v>84</v>
      </c>
      <c r="AY607" s="24" t="s">
        <v>159</v>
      </c>
      <c r="BE607" s="203">
        <f>IF(N607="základní",J607,0)</f>
        <v>0</v>
      </c>
      <c r="BF607" s="203">
        <f>IF(N607="snížená",J607,0)</f>
        <v>0</v>
      </c>
      <c r="BG607" s="203">
        <f>IF(N607="zákl. přenesená",J607,0)</f>
        <v>0</v>
      </c>
      <c r="BH607" s="203">
        <f>IF(N607="sníž. přenesená",J607,0)</f>
        <v>0</v>
      </c>
      <c r="BI607" s="203">
        <f>IF(N607="nulová",J607,0)</f>
        <v>0</v>
      </c>
      <c r="BJ607" s="24" t="s">
        <v>82</v>
      </c>
      <c r="BK607" s="203">
        <f>ROUND(I607*H607,2)</f>
        <v>0</v>
      </c>
      <c r="BL607" s="24" t="s">
        <v>166</v>
      </c>
      <c r="BM607" s="24" t="s">
        <v>839</v>
      </c>
    </row>
    <row r="608" spans="2:65" s="11" customFormat="1" ht="12" x14ac:dyDescent="0.3">
      <c r="B608" s="204"/>
      <c r="C608" s="205"/>
      <c r="D608" s="206" t="s">
        <v>168</v>
      </c>
      <c r="E608" s="207" t="s">
        <v>30</v>
      </c>
      <c r="F608" s="208" t="s">
        <v>840</v>
      </c>
      <c r="G608" s="205"/>
      <c r="H608" s="207" t="s">
        <v>30</v>
      </c>
      <c r="I608" s="209"/>
      <c r="J608" s="205"/>
      <c r="K608" s="205"/>
      <c r="L608" s="210"/>
      <c r="M608" s="211"/>
      <c r="N608" s="212"/>
      <c r="O608" s="212"/>
      <c r="P608" s="212"/>
      <c r="Q608" s="212"/>
      <c r="R608" s="212"/>
      <c r="S608" s="212"/>
      <c r="T608" s="213"/>
      <c r="AT608" s="214" t="s">
        <v>168</v>
      </c>
      <c r="AU608" s="214" t="s">
        <v>84</v>
      </c>
      <c r="AV608" s="11" t="s">
        <v>82</v>
      </c>
      <c r="AW608" s="11" t="s">
        <v>37</v>
      </c>
      <c r="AX608" s="11" t="s">
        <v>74</v>
      </c>
      <c r="AY608" s="214" t="s">
        <v>159</v>
      </c>
    </row>
    <row r="609" spans="2:65" s="12" customFormat="1" ht="12" x14ac:dyDescent="0.3">
      <c r="B609" s="215"/>
      <c r="C609" s="216"/>
      <c r="D609" s="206" t="s">
        <v>168</v>
      </c>
      <c r="E609" s="217" t="s">
        <v>30</v>
      </c>
      <c r="F609" s="218" t="s">
        <v>841</v>
      </c>
      <c r="G609" s="216"/>
      <c r="H609" s="219">
        <v>260</v>
      </c>
      <c r="I609" s="220"/>
      <c r="J609" s="216"/>
      <c r="K609" s="216"/>
      <c r="L609" s="221"/>
      <c r="M609" s="222"/>
      <c r="N609" s="223"/>
      <c r="O609" s="223"/>
      <c r="P609" s="223"/>
      <c r="Q609" s="223"/>
      <c r="R609" s="223"/>
      <c r="S609" s="223"/>
      <c r="T609" s="224"/>
      <c r="AT609" s="225" t="s">
        <v>168</v>
      </c>
      <c r="AU609" s="225" t="s">
        <v>84</v>
      </c>
      <c r="AV609" s="12" t="s">
        <v>84</v>
      </c>
      <c r="AW609" s="12" t="s">
        <v>37</v>
      </c>
      <c r="AX609" s="12" t="s">
        <v>82</v>
      </c>
      <c r="AY609" s="225" t="s">
        <v>159</v>
      </c>
    </row>
    <row r="610" spans="2:65" s="1" customFormat="1" ht="25.5" customHeight="1" x14ac:dyDescent="0.3">
      <c r="B610" s="41"/>
      <c r="C610" s="192" t="s">
        <v>842</v>
      </c>
      <c r="D610" s="192" t="s">
        <v>161</v>
      </c>
      <c r="E610" s="193" t="s">
        <v>843</v>
      </c>
      <c r="F610" s="194" t="s">
        <v>844</v>
      </c>
      <c r="G610" s="195" t="s">
        <v>214</v>
      </c>
      <c r="H610" s="196">
        <v>260</v>
      </c>
      <c r="I610" s="197"/>
      <c r="J610" s="198">
        <f>ROUND(I610*H610,2)</f>
        <v>0</v>
      </c>
      <c r="K610" s="194" t="s">
        <v>165</v>
      </c>
      <c r="L610" s="61"/>
      <c r="M610" s="199" t="s">
        <v>30</v>
      </c>
      <c r="N610" s="200" t="s">
        <v>45</v>
      </c>
      <c r="O610" s="42"/>
      <c r="P610" s="201">
        <f>O610*H610</f>
        <v>0</v>
      </c>
      <c r="Q610" s="201">
        <v>0.1231</v>
      </c>
      <c r="R610" s="201">
        <f>Q610*H610</f>
        <v>32.006</v>
      </c>
      <c r="S610" s="201">
        <v>0</v>
      </c>
      <c r="T610" s="202">
        <f>S610*H610</f>
        <v>0</v>
      </c>
      <c r="AR610" s="24" t="s">
        <v>166</v>
      </c>
      <c r="AT610" s="24" t="s">
        <v>161</v>
      </c>
      <c r="AU610" s="24" t="s">
        <v>84</v>
      </c>
      <c r="AY610" s="24" t="s">
        <v>159</v>
      </c>
      <c r="BE610" s="203">
        <f>IF(N610="základní",J610,0)</f>
        <v>0</v>
      </c>
      <c r="BF610" s="203">
        <f>IF(N610="snížená",J610,0)</f>
        <v>0</v>
      </c>
      <c r="BG610" s="203">
        <f>IF(N610="zákl. přenesená",J610,0)</f>
        <v>0</v>
      </c>
      <c r="BH610" s="203">
        <f>IF(N610="sníž. přenesená",J610,0)</f>
        <v>0</v>
      </c>
      <c r="BI610" s="203">
        <f>IF(N610="nulová",J610,0)</f>
        <v>0</v>
      </c>
      <c r="BJ610" s="24" t="s">
        <v>82</v>
      </c>
      <c r="BK610" s="203">
        <f>ROUND(I610*H610,2)</f>
        <v>0</v>
      </c>
      <c r="BL610" s="24" t="s">
        <v>166</v>
      </c>
      <c r="BM610" s="24" t="s">
        <v>845</v>
      </c>
    </row>
    <row r="611" spans="2:65" s="11" customFormat="1" ht="12" x14ac:dyDescent="0.3">
      <c r="B611" s="204"/>
      <c r="C611" s="205"/>
      <c r="D611" s="206" t="s">
        <v>168</v>
      </c>
      <c r="E611" s="207" t="s">
        <v>30</v>
      </c>
      <c r="F611" s="208" t="s">
        <v>840</v>
      </c>
      <c r="G611" s="205"/>
      <c r="H611" s="207" t="s">
        <v>30</v>
      </c>
      <c r="I611" s="209"/>
      <c r="J611" s="205"/>
      <c r="K611" s="205"/>
      <c r="L611" s="210"/>
      <c r="M611" s="211"/>
      <c r="N611" s="212"/>
      <c r="O611" s="212"/>
      <c r="P611" s="212"/>
      <c r="Q611" s="212"/>
      <c r="R611" s="212"/>
      <c r="S611" s="212"/>
      <c r="T611" s="213"/>
      <c r="AT611" s="214" t="s">
        <v>168</v>
      </c>
      <c r="AU611" s="214" t="s">
        <v>84</v>
      </c>
      <c r="AV611" s="11" t="s">
        <v>82</v>
      </c>
      <c r="AW611" s="11" t="s">
        <v>37</v>
      </c>
      <c r="AX611" s="11" t="s">
        <v>74</v>
      </c>
      <c r="AY611" s="214" t="s">
        <v>159</v>
      </c>
    </row>
    <row r="612" spans="2:65" s="12" customFormat="1" ht="12" x14ac:dyDescent="0.3">
      <c r="B612" s="215"/>
      <c r="C612" s="216"/>
      <c r="D612" s="206" t="s">
        <v>168</v>
      </c>
      <c r="E612" s="217" t="s">
        <v>30</v>
      </c>
      <c r="F612" s="218" t="s">
        <v>841</v>
      </c>
      <c r="G612" s="216"/>
      <c r="H612" s="219">
        <v>260</v>
      </c>
      <c r="I612" s="220"/>
      <c r="J612" s="216"/>
      <c r="K612" s="216"/>
      <c r="L612" s="221"/>
      <c r="M612" s="222"/>
      <c r="N612" s="223"/>
      <c r="O612" s="223"/>
      <c r="P612" s="223"/>
      <c r="Q612" s="223"/>
      <c r="R612" s="223"/>
      <c r="S612" s="223"/>
      <c r="T612" s="224"/>
      <c r="AT612" s="225" t="s">
        <v>168</v>
      </c>
      <c r="AU612" s="225" t="s">
        <v>84</v>
      </c>
      <c r="AV612" s="12" t="s">
        <v>84</v>
      </c>
      <c r="AW612" s="12" t="s">
        <v>37</v>
      </c>
      <c r="AX612" s="12" t="s">
        <v>82</v>
      </c>
      <c r="AY612" s="225" t="s">
        <v>159</v>
      </c>
    </row>
    <row r="613" spans="2:65" s="1" customFormat="1" ht="16.5" customHeight="1" x14ac:dyDescent="0.3">
      <c r="B613" s="41"/>
      <c r="C613" s="192" t="s">
        <v>846</v>
      </c>
      <c r="D613" s="192" t="s">
        <v>161</v>
      </c>
      <c r="E613" s="193" t="s">
        <v>847</v>
      </c>
      <c r="F613" s="194" t="s">
        <v>848</v>
      </c>
      <c r="G613" s="195" t="s">
        <v>214</v>
      </c>
      <c r="H613" s="196">
        <v>260</v>
      </c>
      <c r="I613" s="197"/>
      <c r="J613" s="198">
        <f>ROUND(I613*H613,2)</f>
        <v>0</v>
      </c>
      <c r="K613" s="194" t="s">
        <v>30</v>
      </c>
      <c r="L613" s="61"/>
      <c r="M613" s="199" t="s">
        <v>30</v>
      </c>
      <c r="N613" s="200" t="s">
        <v>45</v>
      </c>
      <c r="O613" s="42"/>
      <c r="P613" s="201">
        <f>O613*H613</f>
        <v>0</v>
      </c>
      <c r="Q613" s="201">
        <v>0</v>
      </c>
      <c r="R613" s="201">
        <f>Q613*H613</f>
        <v>0</v>
      </c>
      <c r="S613" s="201">
        <v>0</v>
      </c>
      <c r="T613" s="202">
        <f>S613*H613</f>
        <v>0</v>
      </c>
      <c r="AR613" s="24" t="s">
        <v>166</v>
      </c>
      <c r="AT613" s="24" t="s">
        <v>161</v>
      </c>
      <c r="AU613" s="24" t="s">
        <v>84</v>
      </c>
      <c r="AY613" s="24" t="s">
        <v>159</v>
      </c>
      <c r="BE613" s="203">
        <f>IF(N613="základní",J613,0)</f>
        <v>0</v>
      </c>
      <c r="BF613" s="203">
        <f>IF(N613="snížená",J613,0)</f>
        <v>0</v>
      </c>
      <c r="BG613" s="203">
        <f>IF(N613="zákl. přenesená",J613,0)</f>
        <v>0</v>
      </c>
      <c r="BH613" s="203">
        <f>IF(N613="sníž. přenesená",J613,0)</f>
        <v>0</v>
      </c>
      <c r="BI613" s="203">
        <f>IF(N613="nulová",J613,0)</f>
        <v>0</v>
      </c>
      <c r="BJ613" s="24" t="s">
        <v>82</v>
      </c>
      <c r="BK613" s="203">
        <f>ROUND(I613*H613,2)</f>
        <v>0</v>
      </c>
      <c r="BL613" s="24" t="s">
        <v>166</v>
      </c>
      <c r="BM613" s="24" t="s">
        <v>849</v>
      </c>
    </row>
    <row r="614" spans="2:65" s="11" customFormat="1" ht="12" x14ac:dyDescent="0.3">
      <c r="B614" s="204"/>
      <c r="C614" s="205"/>
      <c r="D614" s="206" t="s">
        <v>168</v>
      </c>
      <c r="E614" s="207" t="s">
        <v>30</v>
      </c>
      <c r="F614" s="208" t="s">
        <v>840</v>
      </c>
      <c r="G614" s="205"/>
      <c r="H614" s="207" t="s">
        <v>30</v>
      </c>
      <c r="I614" s="209"/>
      <c r="J614" s="205"/>
      <c r="K614" s="205"/>
      <c r="L614" s="210"/>
      <c r="M614" s="211"/>
      <c r="N614" s="212"/>
      <c r="O614" s="212"/>
      <c r="P614" s="212"/>
      <c r="Q614" s="212"/>
      <c r="R614" s="212"/>
      <c r="S614" s="212"/>
      <c r="T614" s="213"/>
      <c r="AT614" s="214" t="s">
        <v>168</v>
      </c>
      <c r="AU614" s="214" t="s">
        <v>84</v>
      </c>
      <c r="AV614" s="11" t="s">
        <v>82</v>
      </c>
      <c r="AW614" s="11" t="s">
        <v>37</v>
      </c>
      <c r="AX614" s="11" t="s">
        <v>74</v>
      </c>
      <c r="AY614" s="214" t="s">
        <v>159</v>
      </c>
    </row>
    <row r="615" spans="2:65" s="12" customFormat="1" ht="12" x14ac:dyDescent="0.3">
      <c r="B615" s="215"/>
      <c r="C615" s="216"/>
      <c r="D615" s="206" t="s">
        <v>168</v>
      </c>
      <c r="E615" s="217" t="s">
        <v>30</v>
      </c>
      <c r="F615" s="218" t="s">
        <v>841</v>
      </c>
      <c r="G615" s="216"/>
      <c r="H615" s="219">
        <v>260</v>
      </c>
      <c r="I615" s="220"/>
      <c r="J615" s="216"/>
      <c r="K615" s="216"/>
      <c r="L615" s="221"/>
      <c r="M615" s="222"/>
      <c r="N615" s="223"/>
      <c r="O615" s="223"/>
      <c r="P615" s="223"/>
      <c r="Q615" s="223"/>
      <c r="R615" s="223"/>
      <c r="S615" s="223"/>
      <c r="T615" s="224"/>
      <c r="AT615" s="225" t="s">
        <v>168</v>
      </c>
      <c r="AU615" s="225" t="s">
        <v>84</v>
      </c>
      <c r="AV615" s="12" t="s">
        <v>84</v>
      </c>
      <c r="AW615" s="12" t="s">
        <v>37</v>
      </c>
      <c r="AX615" s="12" t="s">
        <v>82</v>
      </c>
      <c r="AY615" s="225" t="s">
        <v>159</v>
      </c>
    </row>
    <row r="616" spans="2:65" s="1" customFormat="1" ht="16.5" customHeight="1" x14ac:dyDescent="0.3">
      <c r="B616" s="41"/>
      <c r="C616" s="192" t="s">
        <v>850</v>
      </c>
      <c r="D616" s="192" t="s">
        <v>161</v>
      </c>
      <c r="E616" s="193" t="s">
        <v>851</v>
      </c>
      <c r="F616" s="194" t="s">
        <v>852</v>
      </c>
      <c r="G616" s="195" t="s">
        <v>214</v>
      </c>
      <c r="H616" s="196">
        <v>295</v>
      </c>
      <c r="I616" s="197"/>
      <c r="J616" s="198">
        <f>ROUND(I616*H616,2)</f>
        <v>0</v>
      </c>
      <c r="K616" s="194" t="s">
        <v>165</v>
      </c>
      <c r="L616" s="61"/>
      <c r="M616" s="199" t="s">
        <v>30</v>
      </c>
      <c r="N616" s="200" t="s">
        <v>45</v>
      </c>
      <c r="O616" s="42"/>
      <c r="P616" s="201">
        <f>O616*H616</f>
        <v>0</v>
      </c>
      <c r="Q616" s="201">
        <v>0</v>
      </c>
      <c r="R616" s="201">
        <f>Q616*H616</f>
        <v>0</v>
      </c>
      <c r="S616" s="201">
        <v>0</v>
      </c>
      <c r="T616" s="202">
        <f>S616*H616</f>
        <v>0</v>
      </c>
      <c r="AR616" s="24" t="s">
        <v>166</v>
      </c>
      <c r="AT616" s="24" t="s">
        <v>161</v>
      </c>
      <c r="AU616" s="24" t="s">
        <v>84</v>
      </c>
      <c r="AY616" s="24" t="s">
        <v>159</v>
      </c>
      <c r="BE616" s="203">
        <f>IF(N616="základní",J616,0)</f>
        <v>0</v>
      </c>
      <c r="BF616" s="203">
        <f>IF(N616="snížená",J616,0)</f>
        <v>0</v>
      </c>
      <c r="BG616" s="203">
        <f>IF(N616="zákl. přenesená",J616,0)</f>
        <v>0</v>
      </c>
      <c r="BH616" s="203">
        <f>IF(N616="sníž. přenesená",J616,0)</f>
        <v>0</v>
      </c>
      <c r="BI616" s="203">
        <f>IF(N616="nulová",J616,0)</f>
        <v>0</v>
      </c>
      <c r="BJ616" s="24" t="s">
        <v>82</v>
      </c>
      <c r="BK616" s="203">
        <f>ROUND(I616*H616,2)</f>
        <v>0</v>
      </c>
      <c r="BL616" s="24" t="s">
        <v>166</v>
      </c>
      <c r="BM616" s="24" t="s">
        <v>853</v>
      </c>
    </row>
    <row r="617" spans="2:65" s="11" customFormat="1" ht="12" x14ac:dyDescent="0.3">
      <c r="B617" s="204"/>
      <c r="C617" s="205"/>
      <c r="D617" s="206" t="s">
        <v>168</v>
      </c>
      <c r="E617" s="207" t="s">
        <v>30</v>
      </c>
      <c r="F617" s="208" t="s">
        <v>831</v>
      </c>
      <c r="G617" s="205"/>
      <c r="H617" s="207" t="s">
        <v>30</v>
      </c>
      <c r="I617" s="209"/>
      <c r="J617" s="205"/>
      <c r="K617" s="205"/>
      <c r="L617" s="210"/>
      <c r="M617" s="211"/>
      <c r="N617" s="212"/>
      <c r="O617" s="212"/>
      <c r="P617" s="212"/>
      <c r="Q617" s="212"/>
      <c r="R617" s="212"/>
      <c r="S617" s="212"/>
      <c r="T617" s="213"/>
      <c r="AT617" s="214" t="s">
        <v>168</v>
      </c>
      <c r="AU617" s="214" t="s">
        <v>84</v>
      </c>
      <c r="AV617" s="11" t="s">
        <v>82</v>
      </c>
      <c r="AW617" s="11" t="s">
        <v>37</v>
      </c>
      <c r="AX617" s="11" t="s">
        <v>74</v>
      </c>
      <c r="AY617" s="214" t="s">
        <v>159</v>
      </c>
    </row>
    <row r="618" spans="2:65" s="12" customFormat="1" ht="12" x14ac:dyDescent="0.3">
      <c r="B618" s="215"/>
      <c r="C618" s="216"/>
      <c r="D618" s="206" t="s">
        <v>168</v>
      </c>
      <c r="E618" s="217" t="s">
        <v>30</v>
      </c>
      <c r="F618" s="218" t="s">
        <v>854</v>
      </c>
      <c r="G618" s="216"/>
      <c r="H618" s="219">
        <v>35</v>
      </c>
      <c r="I618" s="220"/>
      <c r="J618" s="216"/>
      <c r="K618" s="216"/>
      <c r="L618" s="221"/>
      <c r="M618" s="222"/>
      <c r="N618" s="223"/>
      <c r="O618" s="223"/>
      <c r="P618" s="223"/>
      <c r="Q618" s="223"/>
      <c r="R618" s="223"/>
      <c r="S618" s="223"/>
      <c r="T618" s="224"/>
      <c r="AT618" s="225" t="s">
        <v>168</v>
      </c>
      <c r="AU618" s="225" t="s">
        <v>84</v>
      </c>
      <c r="AV618" s="12" t="s">
        <v>84</v>
      </c>
      <c r="AW618" s="12" t="s">
        <v>37</v>
      </c>
      <c r="AX618" s="12" t="s">
        <v>74</v>
      </c>
      <c r="AY618" s="225" t="s">
        <v>159</v>
      </c>
    </row>
    <row r="619" spans="2:65" s="11" customFormat="1" ht="12" x14ac:dyDescent="0.3">
      <c r="B619" s="204"/>
      <c r="C619" s="205"/>
      <c r="D619" s="206" t="s">
        <v>168</v>
      </c>
      <c r="E619" s="207" t="s">
        <v>30</v>
      </c>
      <c r="F619" s="208" t="s">
        <v>840</v>
      </c>
      <c r="G619" s="205"/>
      <c r="H619" s="207" t="s">
        <v>30</v>
      </c>
      <c r="I619" s="209"/>
      <c r="J619" s="205"/>
      <c r="K619" s="205"/>
      <c r="L619" s="210"/>
      <c r="M619" s="211"/>
      <c r="N619" s="212"/>
      <c r="O619" s="212"/>
      <c r="P619" s="212"/>
      <c r="Q619" s="212"/>
      <c r="R619" s="212"/>
      <c r="S619" s="212"/>
      <c r="T619" s="213"/>
      <c r="AT619" s="214" t="s">
        <v>168</v>
      </c>
      <c r="AU619" s="214" t="s">
        <v>84</v>
      </c>
      <c r="AV619" s="11" t="s">
        <v>82</v>
      </c>
      <c r="AW619" s="11" t="s">
        <v>37</v>
      </c>
      <c r="AX619" s="11" t="s">
        <v>74</v>
      </c>
      <c r="AY619" s="214" t="s">
        <v>159</v>
      </c>
    </row>
    <row r="620" spans="2:65" s="12" customFormat="1" ht="12" x14ac:dyDescent="0.3">
      <c r="B620" s="215"/>
      <c r="C620" s="216"/>
      <c r="D620" s="206" t="s">
        <v>168</v>
      </c>
      <c r="E620" s="217" t="s">
        <v>30</v>
      </c>
      <c r="F620" s="218" t="s">
        <v>841</v>
      </c>
      <c r="G620" s="216"/>
      <c r="H620" s="219">
        <v>260</v>
      </c>
      <c r="I620" s="220"/>
      <c r="J620" s="216"/>
      <c r="K620" s="216"/>
      <c r="L620" s="221"/>
      <c r="M620" s="222"/>
      <c r="N620" s="223"/>
      <c r="O620" s="223"/>
      <c r="P620" s="223"/>
      <c r="Q620" s="223"/>
      <c r="R620" s="223"/>
      <c r="S620" s="223"/>
      <c r="T620" s="224"/>
      <c r="AT620" s="225" t="s">
        <v>168</v>
      </c>
      <c r="AU620" s="225" t="s">
        <v>84</v>
      </c>
      <c r="AV620" s="12" t="s">
        <v>84</v>
      </c>
      <c r="AW620" s="12" t="s">
        <v>37</v>
      </c>
      <c r="AX620" s="12" t="s">
        <v>74</v>
      </c>
      <c r="AY620" s="225" t="s">
        <v>159</v>
      </c>
    </row>
    <row r="621" spans="2:65" s="13" customFormat="1" ht="12" x14ac:dyDescent="0.3">
      <c r="B621" s="226"/>
      <c r="C621" s="227"/>
      <c r="D621" s="206" t="s">
        <v>168</v>
      </c>
      <c r="E621" s="228" t="s">
        <v>30</v>
      </c>
      <c r="F621" s="229" t="s">
        <v>186</v>
      </c>
      <c r="G621" s="227"/>
      <c r="H621" s="230">
        <v>295</v>
      </c>
      <c r="I621" s="231"/>
      <c r="J621" s="227"/>
      <c r="K621" s="227"/>
      <c r="L621" s="232"/>
      <c r="M621" s="233"/>
      <c r="N621" s="234"/>
      <c r="O621" s="234"/>
      <c r="P621" s="234"/>
      <c r="Q621" s="234"/>
      <c r="R621" s="234"/>
      <c r="S621" s="234"/>
      <c r="T621" s="235"/>
      <c r="AT621" s="236" t="s">
        <v>168</v>
      </c>
      <c r="AU621" s="236" t="s">
        <v>84</v>
      </c>
      <c r="AV621" s="13" t="s">
        <v>166</v>
      </c>
      <c r="AW621" s="13" t="s">
        <v>37</v>
      </c>
      <c r="AX621" s="13" t="s">
        <v>82</v>
      </c>
      <c r="AY621" s="236" t="s">
        <v>159</v>
      </c>
    </row>
    <row r="622" spans="2:65" s="1" customFormat="1" ht="25.5" customHeight="1" x14ac:dyDescent="0.3">
      <c r="B622" s="41"/>
      <c r="C622" s="192" t="s">
        <v>855</v>
      </c>
      <c r="D622" s="192" t="s">
        <v>161</v>
      </c>
      <c r="E622" s="193" t="s">
        <v>856</v>
      </c>
      <c r="F622" s="194" t="s">
        <v>857</v>
      </c>
      <c r="G622" s="195" t="s">
        <v>214</v>
      </c>
      <c r="H622" s="196">
        <v>2</v>
      </c>
      <c r="I622" s="197"/>
      <c r="J622" s="198">
        <f>ROUND(I622*H622,2)</f>
        <v>0</v>
      </c>
      <c r="K622" s="194" t="s">
        <v>30</v>
      </c>
      <c r="L622" s="61"/>
      <c r="M622" s="199" t="s">
        <v>30</v>
      </c>
      <c r="N622" s="200" t="s">
        <v>45</v>
      </c>
      <c r="O622" s="42"/>
      <c r="P622" s="201">
        <f>O622*H622</f>
        <v>0</v>
      </c>
      <c r="Q622" s="201">
        <v>8.9999999999999993E-3</v>
      </c>
      <c r="R622" s="201">
        <f>Q622*H622</f>
        <v>1.7999999999999999E-2</v>
      </c>
      <c r="S622" s="201">
        <v>0</v>
      </c>
      <c r="T622" s="202">
        <f>S622*H622</f>
        <v>0</v>
      </c>
      <c r="AR622" s="24" t="s">
        <v>166</v>
      </c>
      <c r="AT622" s="24" t="s">
        <v>161</v>
      </c>
      <c r="AU622" s="24" t="s">
        <v>84</v>
      </c>
      <c r="AY622" s="24" t="s">
        <v>159</v>
      </c>
      <c r="BE622" s="203">
        <f>IF(N622="základní",J622,0)</f>
        <v>0</v>
      </c>
      <c r="BF622" s="203">
        <f>IF(N622="snížená",J622,0)</f>
        <v>0</v>
      </c>
      <c r="BG622" s="203">
        <f>IF(N622="zákl. přenesená",J622,0)</f>
        <v>0</v>
      </c>
      <c r="BH622" s="203">
        <f>IF(N622="sníž. přenesená",J622,0)</f>
        <v>0</v>
      </c>
      <c r="BI622" s="203">
        <f>IF(N622="nulová",J622,0)</f>
        <v>0</v>
      </c>
      <c r="BJ622" s="24" t="s">
        <v>82</v>
      </c>
      <c r="BK622" s="203">
        <f>ROUND(I622*H622,2)</f>
        <v>0</v>
      </c>
      <c r="BL622" s="24" t="s">
        <v>166</v>
      </c>
      <c r="BM622" s="24" t="s">
        <v>858</v>
      </c>
    </row>
    <row r="623" spans="2:65" s="11" customFormat="1" ht="12" x14ac:dyDescent="0.3">
      <c r="B623" s="204"/>
      <c r="C623" s="205"/>
      <c r="D623" s="206" t="s">
        <v>168</v>
      </c>
      <c r="E623" s="207" t="s">
        <v>30</v>
      </c>
      <c r="F623" s="208" t="s">
        <v>859</v>
      </c>
      <c r="G623" s="205"/>
      <c r="H623" s="207" t="s">
        <v>30</v>
      </c>
      <c r="I623" s="209"/>
      <c r="J623" s="205"/>
      <c r="K623" s="205"/>
      <c r="L623" s="210"/>
      <c r="M623" s="211"/>
      <c r="N623" s="212"/>
      <c r="O623" s="212"/>
      <c r="P623" s="212"/>
      <c r="Q623" s="212"/>
      <c r="R623" s="212"/>
      <c r="S623" s="212"/>
      <c r="T623" s="213"/>
      <c r="AT623" s="214" t="s">
        <v>168</v>
      </c>
      <c r="AU623" s="214" t="s">
        <v>84</v>
      </c>
      <c r="AV623" s="11" t="s">
        <v>82</v>
      </c>
      <c r="AW623" s="11" t="s">
        <v>37</v>
      </c>
      <c r="AX623" s="11" t="s">
        <v>74</v>
      </c>
      <c r="AY623" s="214" t="s">
        <v>159</v>
      </c>
    </row>
    <row r="624" spans="2:65" s="11" customFormat="1" ht="12" x14ac:dyDescent="0.3">
      <c r="B624" s="204"/>
      <c r="C624" s="205"/>
      <c r="D624" s="206" t="s">
        <v>168</v>
      </c>
      <c r="E624" s="207" t="s">
        <v>30</v>
      </c>
      <c r="F624" s="208" t="s">
        <v>824</v>
      </c>
      <c r="G624" s="205"/>
      <c r="H624" s="207" t="s">
        <v>30</v>
      </c>
      <c r="I624" s="209"/>
      <c r="J624" s="205"/>
      <c r="K624" s="205"/>
      <c r="L624" s="210"/>
      <c r="M624" s="211"/>
      <c r="N624" s="212"/>
      <c r="O624" s="212"/>
      <c r="P624" s="212"/>
      <c r="Q624" s="212"/>
      <c r="R624" s="212"/>
      <c r="S624" s="212"/>
      <c r="T624" s="213"/>
      <c r="AT624" s="214" t="s">
        <v>168</v>
      </c>
      <c r="AU624" s="214" t="s">
        <v>84</v>
      </c>
      <c r="AV624" s="11" t="s">
        <v>82</v>
      </c>
      <c r="AW624" s="11" t="s">
        <v>37</v>
      </c>
      <c r="AX624" s="11" t="s">
        <v>74</v>
      </c>
      <c r="AY624" s="214" t="s">
        <v>159</v>
      </c>
    </row>
    <row r="625" spans="2:65" s="12" customFormat="1" ht="12" x14ac:dyDescent="0.3">
      <c r="B625" s="215"/>
      <c r="C625" s="216"/>
      <c r="D625" s="206" t="s">
        <v>168</v>
      </c>
      <c r="E625" s="217" t="s">
        <v>30</v>
      </c>
      <c r="F625" s="218" t="s">
        <v>833</v>
      </c>
      <c r="G625" s="216"/>
      <c r="H625" s="219">
        <v>2</v>
      </c>
      <c r="I625" s="220"/>
      <c r="J625" s="216"/>
      <c r="K625" s="216"/>
      <c r="L625" s="221"/>
      <c r="M625" s="222"/>
      <c r="N625" s="223"/>
      <c r="O625" s="223"/>
      <c r="P625" s="223"/>
      <c r="Q625" s="223"/>
      <c r="R625" s="223"/>
      <c r="S625" s="223"/>
      <c r="T625" s="224"/>
      <c r="AT625" s="225" t="s">
        <v>168</v>
      </c>
      <c r="AU625" s="225" t="s">
        <v>84</v>
      </c>
      <c r="AV625" s="12" t="s">
        <v>84</v>
      </c>
      <c r="AW625" s="12" t="s">
        <v>37</v>
      </c>
      <c r="AX625" s="12" t="s">
        <v>82</v>
      </c>
      <c r="AY625" s="225" t="s">
        <v>159</v>
      </c>
    </row>
    <row r="626" spans="2:65" s="10" customFormat="1" ht="29.85" customHeight="1" x14ac:dyDescent="0.35">
      <c r="B626" s="176"/>
      <c r="C626" s="177"/>
      <c r="D626" s="178" t="s">
        <v>73</v>
      </c>
      <c r="E626" s="190" t="s">
        <v>669</v>
      </c>
      <c r="F626" s="190" t="s">
        <v>860</v>
      </c>
      <c r="G626" s="177"/>
      <c r="H626" s="177"/>
      <c r="I626" s="180"/>
      <c r="J626" s="191">
        <f>BK626</f>
        <v>0</v>
      </c>
      <c r="K626" s="177"/>
      <c r="L626" s="182"/>
      <c r="M626" s="183"/>
      <c r="N626" s="184"/>
      <c r="O626" s="184"/>
      <c r="P626" s="185">
        <f>SUM(P627:P643)</f>
        <v>0</v>
      </c>
      <c r="Q626" s="184"/>
      <c r="R626" s="185">
        <f>SUM(R627:R643)</f>
        <v>0.14072999999999999</v>
      </c>
      <c r="S626" s="184"/>
      <c r="T626" s="186">
        <f>SUM(T627:T643)</f>
        <v>0</v>
      </c>
      <c r="AR626" s="187" t="s">
        <v>82</v>
      </c>
      <c r="AT626" s="188" t="s">
        <v>73</v>
      </c>
      <c r="AU626" s="188" t="s">
        <v>82</v>
      </c>
      <c r="AY626" s="187" t="s">
        <v>159</v>
      </c>
      <c r="BK626" s="189">
        <f>SUM(BK627:BK643)</f>
        <v>0</v>
      </c>
    </row>
    <row r="627" spans="2:65" s="1" customFormat="1" ht="25.5" customHeight="1" x14ac:dyDescent="0.3">
      <c r="B627" s="41"/>
      <c r="C627" s="192" t="s">
        <v>861</v>
      </c>
      <c r="D627" s="192" t="s">
        <v>161</v>
      </c>
      <c r="E627" s="193" t="s">
        <v>862</v>
      </c>
      <c r="F627" s="194" t="s">
        <v>863</v>
      </c>
      <c r="G627" s="195" t="s">
        <v>456</v>
      </c>
      <c r="H627" s="196">
        <v>3</v>
      </c>
      <c r="I627" s="197"/>
      <c r="J627" s="198">
        <f>ROUND(I627*H627,2)</f>
        <v>0</v>
      </c>
      <c r="K627" s="194" t="s">
        <v>165</v>
      </c>
      <c r="L627" s="61"/>
      <c r="M627" s="199" t="s">
        <v>30</v>
      </c>
      <c r="N627" s="200" t="s">
        <v>45</v>
      </c>
      <c r="O627" s="42"/>
      <c r="P627" s="201">
        <f>O627*H627</f>
        <v>0</v>
      </c>
      <c r="Q627" s="201">
        <v>0</v>
      </c>
      <c r="R627" s="201">
        <f>Q627*H627</f>
        <v>0</v>
      </c>
      <c r="S627" s="201">
        <v>0</v>
      </c>
      <c r="T627" s="202">
        <f>S627*H627</f>
        <v>0</v>
      </c>
      <c r="AR627" s="24" t="s">
        <v>271</v>
      </c>
      <c r="AT627" s="24" t="s">
        <v>161</v>
      </c>
      <c r="AU627" s="24" t="s">
        <v>84</v>
      </c>
      <c r="AY627" s="24" t="s">
        <v>159</v>
      </c>
      <c r="BE627" s="203">
        <f>IF(N627="základní",J627,0)</f>
        <v>0</v>
      </c>
      <c r="BF627" s="203">
        <f>IF(N627="snížená",J627,0)</f>
        <v>0</v>
      </c>
      <c r="BG627" s="203">
        <f>IF(N627="zákl. přenesená",J627,0)</f>
        <v>0</v>
      </c>
      <c r="BH627" s="203">
        <f>IF(N627="sníž. přenesená",J627,0)</f>
        <v>0</v>
      </c>
      <c r="BI627" s="203">
        <f>IF(N627="nulová",J627,0)</f>
        <v>0</v>
      </c>
      <c r="BJ627" s="24" t="s">
        <v>82</v>
      </c>
      <c r="BK627" s="203">
        <f>ROUND(I627*H627,2)</f>
        <v>0</v>
      </c>
      <c r="BL627" s="24" t="s">
        <v>271</v>
      </c>
      <c r="BM627" s="24" t="s">
        <v>864</v>
      </c>
    </row>
    <row r="628" spans="2:65" s="11" customFormat="1" ht="12" x14ac:dyDescent="0.3">
      <c r="B628" s="204"/>
      <c r="C628" s="205"/>
      <c r="D628" s="206" t="s">
        <v>168</v>
      </c>
      <c r="E628" s="207" t="s">
        <v>30</v>
      </c>
      <c r="F628" s="208" t="s">
        <v>865</v>
      </c>
      <c r="G628" s="205"/>
      <c r="H628" s="207" t="s">
        <v>30</v>
      </c>
      <c r="I628" s="209"/>
      <c r="J628" s="205"/>
      <c r="K628" s="205"/>
      <c r="L628" s="210"/>
      <c r="M628" s="211"/>
      <c r="N628" s="212"/>
      <c r="O628" s="212"/>
      <c r="P628" s="212"/>
      <c r="Q628" s="212"/>
      <c r="R628" s="212"/>
      <c r="S628" s="212"/>
      <c r="T628" s="213"/>
      <c r="AT628" s="214" t="s">
        <v>168</v>
      </c>
      <c r="AU628" s="214" t="s">
        <v>84</v>
      </c>
      <c r="AV628" s="11" t="s">
        <v>82</v>
      </c>
      <c r="AW628" s="11" t="s">
        <v>37</v>
      </c>
      <c r="AX628" s="11" t="s">
        <v>74</v>
      </c>
      <c r="AY628" s="214" t="s">
        <v>159</v>
      </c>
    </row>
    <row r="629" spans="2:65" s="12" customFormat="1" ht="12" x14ac:dyDescent="0.3">
      <c r="B629" s="215"/>
      <c r="C629" s="216"/>
      <c r="D629" s="206" t="s">
        <v>168</v>
      </c>
      <c r="E629" s="217" t="s">
        <v>30</v>
      </c>
      <c r="F629" s="218" t="s">
        <v>82</v>
      </c>
      <c r="G629" s="216"/>
      <c r="H629" s="219">
        <v>1</v>
      </c>
      <c r="I629" s="220"/>
      <c r="J629" s="216"/>
      <c r="K629" s="216"/>
      <c r="L629" s="221"/>
      <c r="M629" s="222"/>
      <c r="N629" s="223"/>
      <c r="O629" s="223"/>
      <c r="P629" s="223"/>
      <c r="Q629" s="223"/>
      <c r="R629" s="223"/>
      <c r="S629" s="223"/>
      <c r="T629" s="224"/>
      <c r="AT629" s="225" t="s">
        <v>168</v>
      </c>
      <c r="AU629" s="225" t="s">
        <v>84</v>
      </c>
      <c r="AV629" s="12" t="s">
        <v>84</v>
      </c>
      <c r="AW629" s="12" t="s">
        <v>37</v>
      </c>
      <c r="AX629" s="12" t="s">
        <v>74</v>
      </c>
      <c r="AY629" s="225" t="s">
        <v>159</v>
      </c>
    </row>
    <row r="630" spans="2:65" s="11" customFormat="1" ht="12" x14ac:dyDescent="0.3">
      <c r="B630" s="204"/>
      <c r="C630" s="205"/>
      <c r="D630" s="206" t="s">
        <v>168</v>
      </c>
      <c r="E630" s="207" t="s">
        <v>30</v>
      </c>
      <c r="F630" s="208" t="s">
        <v>866</v>
      </c>
      <c r="G630" s="205"/>
      <c r="H630" s="207" t="s">
        <v>30</v>
      </c>
      <c r="I630" s="209"/>
      <c r="J630" s="205"/>
      <c r="K630" s="205"/>
      <c r="L630" s="210"/>
      <c r="M630" s="211"/>
      <c r="N630" s="212"/>
      <c r="O630" s="212"/>
      <c r="P630" s="212"/>
      <c r="Q630" s="212"/>
      <c r="R630" s="212"/>
      <c r="S630" s="212"/>
      <c r="T630" s="213"/>
      <c r="AT630" s="214" t="s">
        <v>168</v>
      </c>
      <c r="AU630" s="214" t="s">
        <v>84</v>
      </c>
      <c r="AV630" s="11" t="s">
        <v>82</v>
      </c>
      <c r="AW630" s="11" t="s">
        <v>37</v>
      </c>
      <c r="AX630" s="11" t="s">
        <v>74</v>
      </c>
      <c r="AY630" s="214" t="s">
        <v>159</v>
      </c>
    </row>
    <row r="631" spans="2:65" s="12" customFormat="1" ht="12" x14ac:dyDescent="0.3">
      <c r="B631" s="215"/>
      <c r="C631" s="216"/>
      <c r="D631" s="206" t="s">
        <v>168</v>
      </c>
      <c r="E631" s="217" t="s">
        <v>30</v>
      </c>
      <c r="F631" s="218" t="s">
        <v>84</v>
      </c>
      <c r="G631" s="216"/>
      <c r="H631" s="219">
        <v>2</v>
      </c>
      <c r="I631" s="220"/>
      <c r="J631" s="216"/>
      <c r="K631" s="216"/>
      <c r="L631" s="221"/>
      <c r="M631" s="222"/>
      <c r="N631" s="223"/>
      <c r="O631" s="223"/>
      <c r="P631" s="223"/>
      <c r="Q631" s="223"/>
      <c r="R631" s="223"/>
      <c r="S631" s="223"/>
      <c r="T631" s="224"/>
      <c r="AT631" s="225" t="s">
        <v>168</v>
      </c>
      <c r="AU631" s="225" t="s">
        <v>84</v>
      </c>
      <c r="AV631" s="12" t="s">
        <v>84</v>
      </c>
      <c r="AW631" s="12" t="s">
        <v>37</v>
      </c>
      <c r="AX631" s="12" t="s">
        <v>74</v>
      </c>
      <c r="AY631" s="225" t="s">
        <v>159</v>
      </c>
    </row>
    <row r="632" spans="2:65" s="13" customFormat="1" ht="12" x14ac:dyDescent="0.3">
      <c r="B632" s="226"/>
      <c r="C632" s="227"/>
      <c r="D632" s="206" t="s">
        <v>168</v>
      </c>
      <c r="E632" s="228" t="s">
        <v>30</v>
      </c>
      <c r="F632" s="229" t="s">
        <v>186</v>
      </c>
      <c r="G632" s="227"/>
      <c r="H632" s="230">
        <v>3</v>
      </c>
      <c r="I632" s="231"/>
      <c r="J632" s="227"/>
      <c r="K632" s="227"/>
      <c r="L632" s="232"/>
      <c r="M632" s="233"/>
      <c r="N632" s="234"/>
      <c r="O632" s="234"/>
      <c r="P632" s="234"/>
      <c r="Q632" s="234"/>
      <c r="R632" s="234"/>
      <c r="S632" s="234"/>
      <c r="T632" s="235"/>
      <c r="AT632" s="236" t="s">
        <v>168</v>
      </c>
      <c r="AU632" s="236" t="s">
        <v>84</v>
      </c>
      <c r="AV632" s="13" t="s">
        <v>166</v>
      </c>
      <c r="AW632" s="13" t="s">
        <v>37</v>
      </c>
      <c r="AX632" s="13" t="s">
        <v>82</v>
      </c>
      <c r="AY632" s="236" t="s">
        <v>159</v>
      </c>
    </row>
    <row r="633" spans="2:65" s="1" customFormat="1" ht="16.5" customHeight="1" x14ac:dyDescent="0.3">
      <c r="B633" s="41"/>
      <c r="C633" s="237" t="s">
        <v>867</v>
      </c>
      <c r="D633" s="237" t="s">
        <v>422</v>
      </c>
      <c r="E633" s="238" t="s">
        <v>868</v>
      </c>
      <c r="F633" s="239" t="s">
        <v>869</v>
      </c>
      <c r="G633" s="240" t="s">
        <v>456</v>
      </c>
      <c r="H633" s="241">
        <v>1</v>
      </c>
      <c r="I633" s="242"/>
      <c r="J633" s="243">
        <f>ROUND(I633*H633,2)</f>
        <v>0</v>
      </c>
      <c r="K633" s="239" t="s">
        <v>30</v>
      </c>
      <c r="L633" s="244"/>
      <c r="M633" s="245" t="s">
        <v>30</v>
      </c>
      <c r="N633" s="246" t="s">
        <v>45</v>
      </c>
      <c r="O633" s="42"/>
      <c r="P633" s="201">
        <f>O633*H633</f>
        <v>0</v>
      </c>
      <c r="Q633" s="201">
        <v>3.5E-4</v>
      </c>
      <c r="R633" s="201">
        <f>Q633*H633</f>
        <v>3.5E-4</v>
      </c>
      <c r="S633" s="201">
        <v>0</v>
      </c>
      <c r="T633" s="202">
        <f>S633*H633</f>
        <v>0</v>
      </c>
      <c r="AR633" s="24" t="s">
        <v>377</v>
      </c>
      <c r="AT633" s="24" t="s">
        <v>422</v>
      </c>
      <c r="AU633" s="24" t="s">
        <v>84</v>
      </c>
      <c r="AY633" s="24" t="s">
        <v>159</v>
      </c>
      <c r="BE633" s="203">
        <f>IF(N633="základní",J633,0)</f>
        <v>0</v>
      </c>
      <c r="BF633" s="203">
        <f>IF(N633="snížená",J633,0)</f>
        <v>0</v>
      </c>
      <c r="BG633" s="203">
        <f>IF(N633="zákl. přenesená",J633,0)</f>
        <v>0</v>
      </c>
      <c r="BH633" s="203">
        <f>IF(N633="sníž. přenesená",J633,0)</f>
        <v>0</v>
      </c>
      <c r="BI633" s="203">
        <f>IF(N633="nulová",J633,0)</f>
        <v>0</v>
      </c>
      <c r="BJ633" s="24" t="s">
        <v>82</v>
      </c>
      <c r="BK633" s="203">
        <f>ROUND(I633*H633,2)</f>
        <v>0</v>
      </c>
      <c r="BL633" s="24" t="s">
        <v>271</v>
      </c>
      <c r="BM633" s="24" t="s">
        <v>870</v>
      </c>
    </row>
    <row r="634" spans="2:65" s="1" customFormat="1" ht="16.5" customHeight="1" x14ac:dyDescent="0.3">
      <c r="B634" s="41"/>
      <c r="C634" s="237" t="s">
        <v>871</v>
      </c>
      <c r="D634" s="237" t="s">
        <v>422</v>
      </c>
      <c r="E634" s="238" t="s">
        <v>872</v>
      </c>
      <c r="F634" s="239" t="s">
        <v>873</v>
      </c>
      <c r="G634" s="240" t="s">
        <v>456</v>
      </c>
      <c r="H634" s="241">
        <v>2</v>
      </c>
      <c r="I634" s="242"/>
      <c r="J634" s="243">
        <f>ROUND(I634*H634,2)</f>
        <v>0</v>
      </c>
      <c r="K634" s="239" t="s">
        <v>165</v>
      </c>
      <c r="L634" s="244"/>
      <c r="M634" s="245" t="s">
        <v>30</v>
      </c>
      <c r="N634" s="246" t="s">
        <v>45</v>
      </c>
      <c r="O634" s="42"/>
      <c r="P634" s="201">
        <f>O634*H634</f>
        <v>0</v>
      </c>
      <c r="Q634" s="201">
        <v>2.5000000000000001E-4</v>
      </c>
      <c r="R634" s="201">
        <f>Q634*H634</f>
        <v>5.0000000000000001E-4</v>
      </c>
      <c r="S634" s="201">
        <v>0</v>
      </c>
      <c r="T634" s="202">
        <f>S634*H634</f>
        <v>0</v>
      </c>
      <c r="AR634" s="24" t="s">
        <v>377</v>
      </c>
      <c r="AT634" s="24" t="s">
        <v>422</v>
      </c>
      <c r="AU634" s="24" t="s">
        <v>84</v>
      </c>
      <c r="AY634" s="24" t="s">
        <v>159</v>
      </c>
      <c r="BE634" s="203">
        <f>IF(N634="základní",J634,0)</f>
        <v>0</v>
      </c>
      <c r="BF634" s="203">
        <f>IF(N634="snížená",J634,0)</f>
        <v>0</v>
      </c>
      <c r="BG634" s="203">
        <f>IF(N634="zákl. přenesená",J634,0)</f>
        <v>0</v>
      </c>
      <c r="BH634" s="203">
        <f>IF(N634="sníž. přenesená",J634,0)</f>
        <v>0</v>
      </c>
      <c r="BI634" s="203">
        <f>IF(N634="nulová",J634,0)</f>
        <v>0</v>
      </c>
      <c r="BJ634" s="24" t="s">
        <v>82</v>
      </c>
      <c r="BK634" s="203">
        <f>ROUND(I634*H634,2)</f>
        <v>0</v>
      </c>
      <c r="BL634" s="24" t="s">
        <v>271</v>
      </c>
      <c r="BM634" s="24" t="s">
        <v>874</v>
      </c>
    </row>
    <row r="635" spans="2:65" s="1" customFormat="1" ht="25.5" customHeight="1" x14ac:dyDescent="0.3">
      <c r="B635" s="41"/>
      <c r="C635" s="192" t="s">
        <v>875</v>
      </c>
      <c r="D635" s="192" t="s">
        <v>161</v>
      </c>
      <c r="E635" s="193" t="s">
        <v>876</v>
      </c>
      <c r="F635" s="194" t="s">
        <v>877</v>
      </c>
      <c r="G635" s="195" t="s">
        <v>456</v>
      </c>
      <c r="H635" s="196">
        <v>2</v>
      </c>
      <c r="I635" s="197"/>
      <c r="J635" s="198">
        <f>ROUND(I635*H635,2)</f>
        <v>0</v>
      </c>
      <c r="K635" s="194" t="s">
        <v>165</v>
      </c>
      <c r="L635" s="61"/>
      <c r="M635" s="199" t="s">
        <v>30</v>
      </c>
      <c r="N635" s="200" t="s">
        <v>45</v>
      </c>
      <c r="O635" s="42"/>
      <c r="P635" s="201">
        <f>O635*H635</f>
        <v>0</v>
      </c>
      <c r="Q635" s="201">
        <v>4.684E-2</v>
      </c>
      <c r="R635" s="201">
        <f>Q635*H635</f>
        <v>9.3679999999999999E-2</v>
      </c>
      <c r="S635" s="201">
        <v>0</v>
      </c>
      <c r="T635" s="202">
        <f>S635*H635</f>
        <v>0</v>
      </c>
      <c r="AR635" s="24" t="s">
        <v>271</v>
      </c>
      <c r="AT635" s="24" t="s">
        <v>161</v>
      </c>
      <c r="AU635" s="24" t="s">
        <v>84</v>
      </c>
      <c r="AY635" s="24" t="s">
        <v>159</v>
      </c>
      <c r="BE635" s="203">
        <f>IF(N635="základní",J635,0)</f>
        <v>0</v>
      </c>
      <c r="BF635" s="203">
        <f>IF(N635="snížená",J635,0)</f>
        <v>0</v>
      </c>
      <c r="BG635" s="203">
        <f>IF(N635="zákl. přenesená",J635,0)</f>
        <v>0</v>
      </c>
      <c r="BH635" s="203">
        <f>IF(N635="sníž. přenesená",J635,0)</f>
        <v>0</v>
      </c>
      <c r="BI635" s="203">
        <f>IF(N635="nulová",J635,0)</f>
        <v>0</v>
      </c>
      <c r="BJ635" s="24" t="s">
        <v>82</v>
      </c>
      <c r="BK635" s="203">
        <f>ROUND(I635*H635,2)</f>
        <v>0</v>
      </c>
      <c r="BL635" s="24" t="s">
        <v>271</v>
      </c>
      <c r="BM635" s="24" t="s">
        <v>878</v>
      </c>
    </row>
    <row r="636" spans="2:65" s="11" customFormat="1" ht="12" x14ac:dyDescent="0.3">
      <c r="B636" s="204"/>
      <c r="C636" s="205"/>
      <c r="D636" s="206" t="s">
        <v>168</v>
      </c>
      <c r="E636" s="207" t="s">
        <v>30</v>
      </c>
      <c r="F636" s="208" t="s">
        <v>879</v>
      </c>
      <c r="G636" s="205"/>
      <c r="H636" s="207" t="s">
        <v>30</v>
      </c>
      <c r="I636" s="209"/>
      <c r="J636" s="205"/>
      <c r="K636" s="205"/>
      <c r="L636" s="210"/>
      <c r="M636" s="211"/>
      <c r="N636" s="212"/>
      <c r="O636" s="212"/>
      <c r="P636" s="212"/>
      <c r="Q636" s="212"/>
      <c r="R636" s="212"/>
      <c r="S636" s="212"/>
      <c r="T636" s="213"/>
      <c r="AT636" s="214" t="s">
        <v>168</v>
      </c>
      <c r="AU636" s="214" t="s">
        <v>84</v>
      </c>
      <c r="AV636" s="11" t="s">
        <v>82</v>
      </c>
      <c r="AW636" s="11" t="s">
        <v>37</v>
      </c>
      <c r="AX636" s="11" t="s">
        <v>74</v>
      </c>
      <c r="AY636" s="214" t="s">
        <v>159</v>
      </c>
    </row>
    <row r="637" spans="2:65" s="12" customFormat="1" ht="12" x14ac:dyDescent="0.3">
      <c r="B637" s="215"/>
      <c r="C637" s="216"/>
      <c r="D637" s="206" t="s">
        <v>168</v>
      </c>
      <c r="E637" s="217" t="s">
        <v>30</v>
      </c>
      <c r="F637" s="218" t="s">
        <v>84</v>
      </c>
      <c r="G637" s="216"/>
      <c r="H637" s="219">
        <v>2</v>
      </c>
      <c r="I637" s="220"/>
      <c r="J637" s="216"/>
      <c r="K637" s="216"/>
      <c r="L637" s="221"/>
      <c r="M637" s="222"/>
      <c r="N637" s="223"/>
      <c r="O637" s="223"/>
      <c r="P637" s="223"/>
      <c r="Q637" s="223"/>
      <c r="R637" s="223"/>
      <c r="S637" s="223"/>
      <c r="T637" s="224"/>
      <c r="AT637" s="225" t="s">
        <v>168</v>
      </c>
      <c r="AU637" s="225" t="s">
        <v>84</v>
      </c>
      <c r="AV637" s="12" t="s">
        <v>84</v>
      </c>
      <c r="AW637" s="12" t="s">
        <v>37</v>
      </c>
      <c r="AX637" s="12" t="s">
        <v>82</v>
      </c>
      <c r="AY637" s="225" t="s">
        <v>159</v>
      </c>
    </row>
    <row r="638" spans="2:65" s="1" customFormat="1" ht="16.5" customHeight="1" x14ac:dyDescent="0.3">
      <c r="B638" s="41"/>
      <c r="C638" s="237" t="s">
        <v>880</v>
      </c>
      <c r="D638" s="237" t="s">
        <v>422</v>
      </c>
      <c r="E638" s="238" t="s">
        <v>881</v>
      </c>
      <c r="F638" s="239" t="s">
        <v>882</v>
      </c>
      <c r="G638" s="240" t="s">
        <v>456</v>
      </c>
      <c r="H638" s="241">
        <v>1</v>
      </c>
      <c r="I638" s="242"/>
      <c r="J638" s="243">
        <f>ROUND(I638*H638,2)</f>
        <v>0</v>
      </c>
      <c r="K638" s="239" t="s">
        <v>165</v>
      </c>
      <c r="L638" s="244"/>
      <c r="M638" s="245" t="s">
        <v>30</v>
      </c>
      <c r="N638" s="246" t="s">
        <v>45</v>
      </c>
      <c r="O638" s="42"/>
      <c r="P638" s="201">
        <f>O638*H638</f>
        <v>0</v>
      </c>
      <c r="Q638" s="201">
        <v>1.12E-2</v>
      </c>
      <c r="R638" s="201">
        <f>Q638*H638</f>
        <v>1.12E-2</v>
      </c>
      <c r="S638" s="201">
        <v>0</v>
      </c>
      <c r="T638" s="202">
        <f>S638*H638</f>
        <v>0</v>
      </c>
      <c r="AR638" s="24" t="s">
        <v>377</v>
      </c>
      <c r="AT638" s="24" t="s">
        <v>422</v>
      </c>
      <c r="AU638" s="24" t="s">
        <v>84</v>
      </c>
      <c r="AY638" s="24" t="s">
        <v>159</v>
      </c>
      <c r="BE638" s="203">
        <f>IF(N638="základní",J638,0)</f>
        <v>0</v>
      </c>
      <c r="BF638" s="203">
        <f>IF(N638="snížená",J638,0)</f>
        <v>0</v>
      </c>
      <c r="BG638" s="203">
        <f>IF(N638="zákl. přenesená",J638,0)</f>
        <v>0</v>
      </c>
      <c r="BH638" s="203">
        <f>IF(N638="sníž. přenesená",J638,0)</f>
        <v>0</v>
      </c>
      <c r="BI638" s="203">
        <f>IF(N638="nulová",J638,0)</f>
        <v>0</v>
      </c>
      <c r="BJ638" s="24" t="s">
        <v>82</v>
      </c>
      <c r="BK638" s="203">
        <f>ROUND(I638*H638,2)</f>
        <v>0</v>
      </c>
      <c r="BL638" s="24" t="s">
        <v>271</v>
      </c>
      <c r="BM638" s="24" t="s">
        <v>883</v>
      </c>
    </row>
    <row r="639" spans="2:65" s="11" customFormat="1" ht="12" x14ac:dyDescent="0.3">
      <c r="B639" s="204"/>
      <c r="C639" s="205"/>
      <c r="D639" s="206" t="s">
        <v>168</v>
      </c>
      <c r="E639" s="207" t="s">
        <v>30</v>
      </c>
      <c r="F639" s="208" t="s">
        <v>884</v>
      </c>
      <c r="G639" s="205"/>
      <c r="H639" s="207" t="s">
        <v>30</v>
      </c>
      <c r="I639" s="209"/>
      <c r="J639" s="205"/>
      <c r="K639" s="205"/>
      <c r="L639" s="210"/>
      <c r="M639" s="211"/>
      <c r="N639" s="212"/>
      <c r="O639" s="212"/>
      <c r="P639" s="212"/>
      <c r="Q639" s="212"/>
      <c r="R639" s="212"/>
      <c r="S639" s="212"/>
      <c r="T639" s="213"/>
      <c r="AT639" s="214" t="s">
        <v>168</v>
      </c>
      <c r="AU639" s="214" t="s">
        <v>84</v>
      </c>
      <c r="AV639" s="11" t="s">
        <v>82</v>
      </c>
      <c r="AW639" s="11" t="s">
        <v>37</v>
      </c>
      <c r="AX639" s="11" t="s">
        <v>74</v>
      </c>
      <c r="AY639" s="214" t="s">
        <v>159</v>
      </c>
    </row>
    <row r="640" spans="2:65" s="12" customFormat="1" ht="12" x14ac:dyDescent="0.3">
      <c r="B640" s="215"/>
      <c r="C640" s="216"/>
      <c r="D640" s="206" t="s">
        <v>168</v>
      </c>
      <c r="E640" s="217" t="s">
        <v>30</v>
      </c>
      <c r="F640" s="218" t="s">
        <v>82</v>
      </c>
      <c r="G640" s="216"/>
      <c r="H640" s="219">
        <v>1</v>
      </c>
      <c r="I640" s="220"/>
      <c r="J640" s="216"/>
      <c r="K640" s="216"/>
      <c r="L640" s="221"/>
      <c r="M640" s="222"/>
      <c r="N640" s="223"/>
      <c r="O640" s="223"/>
      <c r="P640" s="223"/>
      <c r="Q640" s="223"/>
      <c r="R640" s="223"/>
      <c r="S640" s="223"/>
      <c r="T640" s="224"/>
      <c r="AT640" s="225" t="s">
        <v>168</v>
      </c>
      <c r="AU640" s="225" t="s">
        <v>84</v>
      </c>
      <c r="AV640" s="12" t="s">
        <v>84</v>
      </c>
      <c r="AW640" s="12" t="s">
        <v>37</v>
      </c>
      <c r="AX640" s="12" t="s">
        <v>74</v>
      </c>
      <c r="AY640" s="225" t="s">
        <v>159</v>
      </c>
    </row>
    <row r="641" spans="2:65" s="13" customFormat="1" ht="12" x14ac:dyDescent="0.3">
      <c r="B641" s="226"/>
      <c r="C641" s="227"/>
      <c r="D641" s="206" t="s">
        <v>168</v>
      </c>
      <c r="E641" s="228" t="s">
        <v>30</v>
      </c>
      <c r="F641" s="229" t="s">
        <v>186</v>
      </c>
      <c r="G641" s="227"/>
      <c r="H641" s="230">
        <v>1</v>
      </c>
      <c r="I641" s="231"/>
      <c r="J641" s="227"/>
      <c r="K641" s="227"/>
      <c r="L641" s="232"/>
      <c r="M641" s="233"/>
      <c r="N641" s="234"/>
      <c r="O641" s="234"/>
      <c r="P641" s="234"/>
      <c r="Q641" s="234"/>
      <c r="R641" s="234"/>
      <c r="S641" s="234"/>
      <c r="T641" s="235"/>
      <c r="AT641" s="236" t="s">
        <v>168</v>
      </c>
      <c r="AU641" s="236" t="s">
        <v>84</v>
      </c>
      <c r="AV641" s="13" t="s">
        <v>166</v>
      </c>
      <c r="AW641" s="13" t="s">
        <v>37</v>
      </c>
      <c r="AX641" s="13" t="s">
        <v>82</v>
      </c>
      <c r="AY641" s="236" t="s">
        <v>159</v>
      </c>
    </row>
    <row r="642" spans="2:65" s="1" customFormat="1" ht="25.5" customHeight="1" x14ac:dyDescent="0.3">
      <c r="B642" s="41"/>
      <c r="C642" s="192" t="s">
        <v>885</v>
      </c>
      <c r="D642" s="192" t="s">
        <v>161</v>
      </c>
      <c r="E642" s="193" t="s">
        <v>886</v>
      </c>
      <c r="F642" s="194" t="s">
        <v>887</v>
      </c>
      <c r="G642" s="195" t="s">
        <v>456</v>
      </c>
      <c r="H642" s="196">
        <v>1</v>
      </c>
      <c r="I642" s="197"/>
      <c r="J642" s="198">
        <f>ROUND(I642*H642,2)</f>
        <v>0</v>
      </c>
      <c r="K642" s="194" t="s">
        <v>30</v>
      </c>
      <c r="L642" s="61"/>
      <c r="M642" s="199" t="s">
        <v>30</v>
      </c>
      <c r="N642" s="200" t="s">
        <v>45</v>
      </c>
      <c r="O642" s="42"/>
      <c r="P642" s="201">
        <f>O642*H642</f>
        <v>0</v>
      </c>
      <c r="Q642" s="201">
        <v>1.4999999999999999E-2</v>
      </c>
      <c r="R642" s="201">
        <f>Q642*H642</f>
        <v>1.4999999999999999E-2</v>
      </c>
      <c r="S642" s="201">
        <v>0</v>
      </c>
      <c r="T642" s="202">
        <f>S642*H642</f>
        <v>0</v>
      </c>
      <c r="AR642" s="24" t="s">
        <v>271</v>
      </c>
      <c r="AT642" s="24" t="s">
        <v>161</v>
      </c>
      <c r="AU642" s="24" t="s">
        <v>84</v>
      </c>
      <c r="AY642" s="24" t="s">
        <v>159</v>
      </c>
      <c r="BE642" s="203">
        <f>IF(N642="základní",J642,0)</f>
        <v>0</v>
      </c>
      <c r="BF642" s="203">
        <f>IF(N642="snížená",J642,0)</f>
        <v>0</v>
      </c>
      <c r="BG642" s="203">
        <f>IF(N642="zákl. přenesená",J642,0)</f>
        <v>0</v>
      </c>
      <c r="BH642" s="203">
        <f>IF(N642="sníž. přenesená",J642,0)</f>
        <v>0</v>
      </c>
      <c r="BI642" s="203">
        <f>IF(N642="nulová",J642,0)</f>
        <v>0</v>
      </c>
      <c r="BJ642" s="24" t="s">
        <v>82</v>
      </c>
      <c r="BK642" s="203">
        <f>ROUND(I642*H642,2)</f>
        <v>0</v>
      </c>
      <c r="BL642" s="24" t="s">
        <v>271</v>
      </c>
      <c r="BM642" s="24" t="s">
        <v>888</v>
      </c>
    </row>
    <row r="643" spans="2:65" s="1" customFormat="1" ht="25.5" customHeight="1" x14ac:dyDescent="0.3">
      <c r="B643" s="41"/>
      <c r="C643" s="192" t="s">
        <v>889</v>
      </c>
      <c r="D643" s="192" t="s">
        <v>161</v>
      </c>
      <c r="E643" s="193" t="s">
        <v>890</v>
      </c>
      <c r="F643" s="194" t="s">
        <v>891</v>
      </c>
      <c r="G643" s="195" t="s">
        <v>456</v>
      </c>
      <c r="H643" s="196">
        <v>1</v>
      </c>
      <c r="I643" s="197"/>
      <c r="J643" s="198">
        <f>ROUND(I643*H643,2)</f>
        <v>0</v>
      </c>
      <c r="K643" s="194" t="s">
        <v>30</v>
      </c>
      <c r="L643" s="61"/>
      <c r="M643" s="199" t="s">
        <v>30</v>
      </c>
      <c r="N643" s="200" t="s">
        <v>45</v>
      </c>
      <c r="O643" s="42"/>
      <c r="P643" s="201">
        <f>O643*H643</f>
        <v>0</v>
      </c>
      <c r="Q643" s="201">
        <v>0.02</v>
      </c>
      <c r="R643" s="201">
        <f>Q643*H643</f>
        <v>0.02</v>
      </c>
      <c r="S643" s="201">
        <v>0</v>
      </c>
      <c r="T643" s="202">
        <f>S643*H643</f>
        <v>0</v>
      </c>
      <c r="AR643" s="24" t="s">
        <v>271</v>
      </c>
      <c r="AT643" s="24" t="s">
        <v>161</v>
      </c>
      <c r="AU643" s="24" t="s">
        <v>84</v>
      </c>
      <c r="AY643" s="24" t="s">
        <v>159</v>
      </c>
      <c r="BE643" s="203">
        <f>IF(N643="základní",J643,0)</f>
        <v>0</v>
      </c>
      <c r="BF643" s="203">
        <f>IF(N643="snížená",J643,0)</f>
        <v>0</v>
      </c>
      <c r="BG643" s="203">
        <f>IF(N643="zákl. přenesená",J643,0)</f>
        <v>0</v>
      </c>
      <c r="BH643" s="203">
        <f>IF(N643="sníž. přenesená",J643,0)</f>
        <v>0</v>
      </c>
      <c r="BI643" s="203">
        <f>IF(N643="nulová",J643,0)</f>
        <v>0</v>
      </c>
      <c r="BJ643" s="24" t="s">
        <v>82</v>
      </c>
      <c r="BK643" s="203">
        <f>ROUND(I643*H643,2)</f>
        <v>0</v>
      </c>
      <c r="BL643" s="24" t="s">
        <v>271</v>
      </c>
      <c r="BM643" s="24" t="s">
        <v>892</v>
      </c>
    </row>
    <row r="644" spans="2:65" s="10" customFormat="1" ht="29.85" customHeight="1" x14ac:dyDescent="0.35">
      <c r="B644" s="176"/>
      <c r="C644" s="177"/>
      <c r="D644" s="178" t="s">
        <v>73</v>
      </c>
      <c r="E644" s="190" t="s">
        <v>227</v>
      </c>
      <c r="F644" s="190" t="s">
        <v>893</v>
      </c>
      <c r="G644" s="177"/>
      <c r="H644" s="177"/>
      <c r="I644" s="180"/>
      <c r="J644" s="191">
        <f>BK644</f>
        <v>0</v>
      </c>
      <c r="K644" s="177"/>
      <c r="L644" s="182"/>
      <c r="M644" s="183"/>
      <c r="N644" s="184"/>
      <c r="O644" s="184"/>
      <c r="P644" s="185">
        <f>SUM(P645:P668)</f>
        <v>0</v>
      </c>
      <c r="Q644" s="184"/>
      <c r="R644" s="185">
        <f>SUM(R645:R668)</f>
        <v>3.3933000000000005E-2</v>
      </c>
      <c r="S644" s="184"/>
      <c r="T644" s="186">
        <f>SUM(T645:T668)</f>
        <v>0</v>
      </c>
      <c r="AR644" s="187" t="s">
        <v>82</v>
      </c>
      <c r="AT644" s="188" t="s">
        <v>73</v>
      </c>
      <c r="AU644" s="188" t="s">
        <v>82</v>
      </c>
      <c r="AY644" s="187" t="s">
        <v>159</v>
      </c>
      <c r="BK644" s="189">
        <f>SUM(BK645:BK668)</f>
        <v>0</v>
      </c>
    </row>
    <row r="645" spans="2:65" s="1" customFormat="1" ht="25.5" customHeight="1" x14ac:dyDescent="0.3">
      <c r="B645" s="41"/>
      <c r="C645" s="192" t="s">
        <v>894</v>
      </c>
      <c r="D645" s="192" t="s">
        <v>161</v>
      </c>
      <c r="E645" s="193" t="s">
        <v>895</v>
      </c>
      <c r="F645" s="194" t="s">
        <v>896</v>
      </c>
      <c r="G645" s="195" t="s">
        <v>214</v>
      </c>
      <c r="H645" s="196">
        <v>18</v>
      </c>
      <c r="I645" s="197"/>
      <c r="J645" s="198">
        <f>ROUND(I645*H645,2)</f>
        <v>0</v>
      </c>
      <c r="K645" s="194" t="s">
        <v>165</v>
      </c>
      <c r="L645" s="61"/>
      <c r="M645" s="199" t="s">
        <v>30</v>
      </c>
      <c r="N645" s="200" t="s">
        <v>45</v>
      </c>
      <c r="O645" s="42"/>
      <c r="P645" s="201">
        <f>O645*H645</f>
        <v>0</v>
      </c>
      <c r="Q645" s="201">
        <v>7.2000000000000005E-4</v>
      </c>
      <c r="R645" s="201">
        <f>Q645*H645</f>
        <v>1.2960000000000001E-2</v>
      </c>
      <c r="S645" s="201">
        <v>0</v>
      </c>
      <c r="T645" s="202">
        <f>S645*H645</f>
        <v>0</v>
      </c>
      <c r="AR645" s="24" t="s">
        <v>166</v>
      </c>
      <c r="AT645" s="24" t="s">
        <v>161</v>
      </c>
      <c r="AU645" s="24" t="s">
        <v>84</v>
      </c>
      <c r="AY645" s="24" t="s">
        <v>159</v>
      </c>
      <c r="BE645" s="203">
        <f>IF(N645="základní",J645,0)</f>
        <v>0</v>
      </c>
      <c r="BF645" s="203">
        <f>IF(N645="snížená",J645,0)</f>
        <v>0</v>
      </c>
      <c r="BG645" s="203">
        <f>IF(N645="zákl. přenesená",J645,0)</f>
        <v>0</v>
      </c>
      <c r="BH645" s="203">
        <f>IF(N645="sníž. přenesená",J645,0)</f>
        <v>0</v>
      </c>
      <c r="BI645" s="203">
        <f>IF(N645="nulová",J645,0)</f>
        <v>0</v>
      </c>
      <c r="BJ645" s="24" t="s">
        <v>82</v>
      </c>
      <c r="BK645" s="203">
        <f>ROUND(I645*H645,2)</f>
        <v>0</v>
      </c>
      <c r="BL645" s="24" t="s">
        <v>166</v>
      </c>
      <c r="BM645" s="24" t="s">
        <v>897</v>
      </c>
    </row>
    <row r="646" spans="2:65" s="11" customFormat="1" ht="12" x14ac:dyDescent="0.3">
      <c r="B646" s="204"/>
      <c r="C646" s="205"/>
      <c r="D646" s="206" t="s">
        <v>168</v>
      </c>
      <c r="E646" s="207" t="s">
        <v>30</v>
      </c>
      <c r="F646" s="208" t="s">
        <v>898</v>
      </c>
      <c r="G646" s="205"/>
      <c r="H646" s="207" t="s">
        <v>30</v>
      </c>
      <c r="I646" s="209"/>
      <c r="J646" s="205"/>
      <c r="K646" s="205"/>
      <c r="L646" s="210"/>
      <c r="M646" s="211"/>
      <c r="N646" s="212"/>
      <c r="O646" s="212"/>
      <c r="P646" s="212"/>
      <c r="Q646" s="212"/>
      <c r="R646" s="212"/>
      <c r="S646" s="212"/>
      <c r="T646" s="213"/>
      <c r="AT646" s="214" t="s">
        <v>168</v>
      </c>
      <c r="AU646" s="214" t="s">
        <v>84</v>
      </c>
      <c r="AV646" s="11" t="s">
        <v>82</v>
      </c>
      <c r="AW646" s="11" t="s">
        <v>37</v>
      </c>
      <c r="AX646" s="11" t="s">
        <v>74</v>
      </c>
      <c r="AY646" s="214" t="s">
        <v>159</v>
      </c>
    </row>
    <row r="647" spans="2:65" s="11" customFormat="1" ht="12" x14ac:dyDescent="0.3">
      <c r="B647" s="204"/>
      <c r="C647" s="205"/>
      <c r="D647" s="206" t="s">
        <v>168</v>
      </c>
      <c r="E647" s="207" t="s">
        <v>30</v>
      </c>
      <c r="F647" s="208" t="s">
        <v>899</v>
      </c>
      <c r="G647" s="205"/>
      <c r="H647" s="207" t="s">
        <v>30</v>
      </c>
      <c r="I647" s="209"/>
      <c r="J647" s="205"/>
      <c r="K647" s="205"/>
      <c r="L647" s="210"/>
      <c r="M647" s="211"/>
      <c r="N647" s="212"/>
      <c r="O647" s="212"/>
      <c r="P647" s="212"/>
      <c r="Q647" s="212"/>
      <c r="R647" s="212"/>
      <c r="S647" s="212"/>
      <c r="T647" s="213"/>
      <c r="AT647" s="214" t="s">
        <v>168</v>
      </c>
      <c r="AU647" s="214" t="s">
        <v>84</v>
      </c>
      <c r="AV647" s="11" t="s">
        <v>82</v>
      </c>
      <c r="AW647" s="11" t="s">
        <v>37</v>
      </c>
      <c r="AX647" s="11" t="s">
        <v>74</v>
      </c>
      <c r="AY647" s="214" t="s">
        <v>159</v>
      </c>
    </row>
    <row r="648" spans="2:65" s="12" customFormat="1" ht="12" x14ac:dyDescent="0.3">
      <c r="B648" s="215"/>
      <c r="C648" s="216"/>
      <c r="D648" s="206" t="s">
        <v>168</v>
      </c>
      <c r="E648" s="217" t="s">
        <v>30</v>
      </c>
      <c r="F648" s="218" t="s">
        <v>900</v>
      </c>
      <c r="G648" s="216"/>
      <c r="H648" s="219">
        <v>17.305</v>
      </c>
      <c r="I648" s="220"/>
      <c r="J648" s="216"/>
      <c r="K648" s="216"/>
      <c r="L648" s="221"/>
      <c r="M648" s="222"/>
      <c r="N648" s="223"/>
      <c r="O648" s="223"/>
      <c r="P648" s="223"/>
      <c r="Q648" s="223"/>
      <c r="R648" s="223"/>
      <c r="S648" s="223"/>
      <c r="T648" s="224"/>
      <c r="AT648" s="225" t="s">
        <v>168</v>
      </c>
      <c r="AU648" s="225" t="s">
        <v>84</v>
      </c>
      <c r="AV648" s="12" t="s">
        <v>84</v>
      </c>
      <c r="AW648" s="12" t="s">
        <v>37</v>
      </c>
      <c r="AX648" s="12" t="s">
        <v>74</v>
      </c>
      <c r="AY648" s="225" t="s">
        <v>159</v>
      </c>
    </row>
    <row r="649" spans="2:65" s="12" customFormat="1" ht="12" x14ac:dyDescent="0.3">
      <c r="B649" s="215"/>
      <c r="C649" s="216"/>
      <c r="D649" s="206" t="s">
        <v>168</v>
      </c>
      <c r="E649" s="217" t="s">
        <v>30</v>
      </c>
      <c r="F649" s="218" t="s">
        <v>901</v>
      </c>
      <c r="G649" s="216"/>
      <c r="H649" s="219">
        <v>0.69499999999999995</v>
      </c>
      <c r="I649" s="220"/>
      <c r="J649" s="216"/>
      <c r="K649" s="216"/>
      <c r="L649" s="221"/>
      <c r="M649" s="222"/>
      <c r="N649" s="223"/>
      <c r="O649" s="223"/>
      <c r="P649" s="223"/>
      <c r="Q649" s="223"/>
      <c r="R649" s="223"/>
      <c r="S649" s="223"/>
      <c r="T649" s="224"/>
      <c r="AT649" s="225" t="s">
        <v>168</v>
      </c>
      <c r="AU649" s="225" t="s">
        <v>84</v>
      </c>
      <c r="AV649" s="12" t="s">
        <v>84</v>
      </c>
      <c r="AW649" s="12" t="s">
        <v>37</v>
      </c>
      <c r="AX649" s="12" t="s">
        <v>74</v>
      </c>
      <c r="AY649" s="225" t="s">
        <v>159</v>
      </c>
    </row>
    <row r="650" spans="2:65" s="13" customFormat="1" ht="12" x14ac:dyDescent="0.3">
      <c r="B650" s="226"/>
      <c r="C650" s="227"/>
      <c r="D650" s="206" t="s">
        <v>168</v>
      </c>
      <c r="E650" s="228" t="s">
        <v>30</v>
      </c>
      <c r="F650" s="229" t="s">
        <v>186</v>
      </c>
      <c r="G650" s="227"/>
      <c r="H650" s="230">
        <v>18</v>
      </c>
      <c r="I650" s="231"/>
      <c r="J650" s="227"/>
      <c r="K650" s="227"/>
      <c r="L650" s="232"/>
      <c r="M650" s="233"/>
      <c r="N650" s="234"/>
      <c r="O650" s="234"/>
      <c r="P650" s="234"/>
      <c r="Q650" s="234"/>
      <c r="R650" s="234"/>
      <c r="S650" s="234"/>
      <c r="T650" s="235"/>
      <c r="AT650" s="236" t="s">
        <v>168</v>
      </c>
      <c r="AU650" s="236" t="s">
        <v>84</v>
      </c>
      <c r="AV650" s="13" t="s">
        <v>166</v>
      </c>
      <c r="AW650" s="13" t="s">
        <v>37</v>
      </c>
      <c r="AX650" s="13" t="s">
        <v>82</v>
      </c>
      <c r="AY650" s="236" t="s">
        <v>159</v>
      </c>
    </row>
    <row r="651" spans="2:65" s="1" customFormat="1" ht="25.5" customHeight="1" x14ac:dyDescent="0.3">
      <c r="B651" s="41"/>
      <c r="C651" s="192" t="s">
        <v>902</v>
      </c>
      <c r="D651" s="192" t="s">
        <v>161</v>
      </c>
      <c r="E651" s="193" t="s">
        <v>903</v>
      </c>
      <c r="F651" s="194" t="s">
        <v>904</v>
      </c>
      <c r="G651" s="195" t="s">
        <v>214</v>
      </c>
      <c r="H651" s="196">
        <v>5.0999999999999996</v>
      </c>
      <c r="I651" s="197"/>
      <c r="J651" s="198">
        <f>ROUND(I651*H651,2)</f>
        <v>0</v>
      </c>
      <c r="K651" s="194" t="s">
        <v>165</v>
      </c>
      <c r="L651" s="61"/>
      <c r="M651" s="199" t="s">
        <v>30</v>
      </c>
      <c r="N651" s="200" t="s">
        <v>45</v>
      </c>
      <c r="O651" s="42"/>
      <c r="P651" s="201">
        <f>O651*H651</f>
        <v>0</v>
      </c>
      <c r="Q651" s="201">
        <v>6.3000000000000003E-4</v>
      </c>
      <c r="R651" s="201">
        <f>Q651*H651</f>
        <v>3.2129999999999997E-3</v>
      </c>
      <c r="S651" s="201">
        <v>0</v>
      </c>
      <c r="T651" s="202">
        <f>S651*H651</f>
        <v>0</v>
      </c>
      <c r="AR651" s="24" t="s">
        <v>166</v>
      </c>
      <c r="AT651" s="24" t="s">
        <v>161</v>
      </c>
      <c r="AU651" s="24" t="s">
        <v>84</v>
      </c>
      <c r="AY651" s="24" t="s">
        <v>159</v>
      </c>
      <c r="BE651" s="203">
        <f>IF(N651="základní",J651,0)</f>
        <v>0</v>
      </c>
      <c r="BF651" s="203">
        <f>IF(N651="snížená",J651,0)</f>
        <v>0</v>
      </c>
      <c r="BG651" s="203">
        <f>IF(N651="zákl. přenesená",J651,0)</f>
        <v>0</v>
      </c>
      <c r="BH651" s="203">
        <f>IF(N651="sníž. přenesená",J651,0)</f>
        <v>0</v>
      </c>
      <c r="BI651" s="203">
        <f>IF(N651="nulová",J651,0)</f>
        <v>0</v>
      </c>
      <c r="BJ651" s="24" t="s">
        <v>82</v>
      </c>
      <c r="BK651" s="203">
        <f>ROUND(I651*H651,2)</f>
        <v>0</v>
      </c>
      <c r="BL651" s="24" t="s">
        <v>166</v>
      </c>
      <c r="BM651" s="24" t="s">
        <v>905</v>
      </c>
    </row>
    <row r="652" spans="2:65" s="11" customFormat="1" ht="12" x14ac:dyDescent="0.3">
      <c r="B652" s="204"/>
      <c r="C652" s="205"/>
      <c r="D652" s="206" t="s">
        <v>168</v>
      </c>
      <c r="E652" s="207" t="s">
        <v>30</v>
      </c>
      <c r="F652" s="208" t="s">
        <v>906</v>
      </c>
      <c r="G652" s="205"/>
      <c r="H652" s="207" t="s">
        <v>30</v>
      </c>
      <c r="I652" s="209"/>
      <c r="J652" s="205"/>
      <c r="K652" s="205"/>
      <c r="L652" s="210"/>
      <c r="M652" s="211"/>
      <c r="N652" s="212"/>
      <c r="O652" s="212"/>
      <c r="P652" s="212"/>
      <c r="Q652" s="212"/>
      <c r="R652" s="212"/>
      <c r="S652" s="212"/>
      <c r="T652" s="213"/>
      <c r="AT652" s="214" t="s">
        <v>168</v>
      </c>
      <c r="AU652" s="214" t="s">
        <v>84</v>
      </c>
      <c r="AV652" s="11" t="s">
        <v>82</v>
      </c>
      <c r="AW652" s="11" t="s">
        <v>37</v>
      </c>
      <c r="AX652" s="11" t="s">
        <v>74</v>
      </c>
      <c r="AY652" s="214" t="s">
        <v>159</v>
      </c>
    </row>
    <row r="653" spans="2:65" s="12" customFormat="1" ht="12" x14ac:dyDescent="0.3">
      <c r="B653" s="215"/>
      <c r="C653" s="216"/>
      <c r="D653" s="206" t="s">
        <v>168</v>
      </c>
      <c r="E653" s="217" t="s">
        <v>30</v>
      </c>
      <c r="F653" s="218" t="s">
        <v>907</v>
      </c>
      <c r="G653" s="216"/>
      <c r="H653" s="219">
        <v>5.0999999999999996</v>
      </c>
      <c r="I653" s="220"/>
      <c r="J653" s="216"/>
      <c r="K653" s="216"/>
      <c r="L653" s="221"/>
      <c r="M653" s="222"/>
      <c r="N653" s="223"/>
      <c r="O653" s="223"/>
      <c r="P653" s="223"/>
      <c r="Q653" s="223"/>
      <c r="R653" s="223"/>
      <c r="S653" s="223"/>
      <c r="T653" s="224"/>
      <c r="AT653" s="225" t="s">
        <v>168</v>
      </c>
      <c r="AU653" s="225" t="s">
        <v>84</v>
      </c>
      <c r="AV653" s="12" t="s">
        <v>84</v>
      </c>
      <c r="AW653" s="12" t="s">
        <v>37</v>
      </c>
      <c r="AX653" s="12" t="s">
        <v>82</v>
      </c>
      <c r="AY653" s="225" t="s">
        <v>159</v>
      </c>
    </row>
    <row r="654" spans="2:65" s="1" customFormat="1" ht="25.5" customHeight="1" x14ac:dyDescent="0.3">
      <c r="B654" s="41"/>
      <c r="C654" s="192" t="s">
        <v>908</v>
      </c>
      <c r="D654" s="192" t="s">
        <v>161</v>
      </c>
      <c r="E654" s="193" t="s">
        <v>909</v>
      </c>
      <c r="F654" s="194" t="s">
        <v>910</v>
      </c>
      <c r="G654" s="195" t="s">
        <v>911</v>
      </c>
      <c r="H654" s="196">
        <v>1</v>
      </c>
      <c r="I654" s="197"/>
      <c r="J654" s="198">
        <f>ROUND(I654*H654,2)</f>
        <v>0</v>
      </c>
      <c r="K654" s="194" t="s">
        <v>30</v>
      </c>
      <c r="L654" s="61"/>
      <c r="M654" s="199" t="s">
        <v>30</v>
      </c>
      <c r="N654" s="200" t="s">
        <v>45</v>
      </c>
      <c r="O654" s="42"/>
      <c r="P654" s="201">
        <f>O654*H654</f>
        <v>0</v>
      </c>
      <c r="Q654" s="201">
        <v>0</v>
      </c>
      <c r="R654" s="201">
        <f>Q654*H654</f>
        <v>0</v>
      </c>
      <c r="S654" s="201">
        <v>0</v>
      </c>
      <c r="T654" s="202">
        <f>S654*H654</f>
        <v>0</v>
      </c>
      <c r="AR654" s="24" t="s">
        <v>166</v>
      </c>
      <c r="AT654" s="24" t="s">
        <v>161</v>
      </c>
      <c r="AU654" s="24" t="s">
        <v>84</v>
      </c>
      <c r="AY654" s="24" t="s">
        <v>159</v>
      </c>
      <c r="BE654" s="203">
        <f>IF(N654="základní",J654,0)</f>
        <v>0</v>
      </c>
      <c r="BF654" s="203">
        <f>IF(N654="snížená",J654,0)</f>
        <v>0</v>
      </c>
      <c r="BG654" s="203">
        <f>IF(N654="zákl. přenesená",J654,0)</f>
        <v>0</v>
      </c>
      <c r="BH654" s="203">
        <f>IF(N654="sníž. přenesená",J654,0)</f>
        <v>0</v>
      </c>
      <c r="BI654" s="203">
        <f>IF(N654="nulová",J654,0)</f>
        <v>0</v>
      </c>
      <c r="BJ654" s="24" t="s">
        <v>82</v>
      </c>
      <c r="BK654" s="203">
        <f>ROUND(I654*H654,2)</f>
        <v>0</v>
      </c>
      <c r="BL654" s="24" t="s">
        <v>166</v>
      </c>
      <c r="BM654" s="24" t="s">
        <v>912</v>
      </c>
    </row>
    <row r="655" spans="2:65" s="1" customFormat="1" ht="38.25" customHeight="1" x14ac:dyDescent="0.3">
      <c r="B655" s="41"/>
      <c r="C655" s="192" t="s">
        <v>913</v>
      </c>
      <c r="D655" s="192" t="s">
        <v>161</v>
      </c>
      <c r="E655" s="193" t="s">
        <v>914</v>
      </c>
      <c r="F655" s="194" t="s">
        <v>915</v>
      </c>
      <c r="G655" s="195" t="s">
        <v>292</v>
      </c>
      <c r="H655" s="196">
        <v>10</v>
      </c>
      <c r="I655" s="197"/>
      <c r="J655" s="198">
        <f>ROUND(I655*H655,2)</f>
        <v>0</v>
      </c>
      <c r="K655" s="194" t="s">
        <v>30</v>
      </c>
      <c r="L655" s="61"/>
      <c r="M655" s="199" t="s">
        <v>30</v>
      </c>
      <c r="N655" s="200" t="s">
        <v>45</v>
      </c>
      <c r="O655" s="42"/>
      <c r="P655" s="201">
        <f>O655*H655</f>
        <v>0</v>
      </c>
      <c r="Q655" s="201">
        <v>0</v>
      </c>
      <c r="R655" s="201">
        <f>Q655*H655</f>
        <v>0</v>
      </c>
      <c r="S655" s="201">
        <v>0</v>
      </c>
      <c r="T655" s="202">
        <f>S655*H655</f>
        <v>0</v>
      </c>
      <c r="AR655" s="24" t="s">
        <v>166</v>
      </c>
      <c r="AT655" s="24" t="s">
        <v>161</v>
      </c>
      <c r="AU655" s="24" t="s">
        <v>84</v>
      </c>
      <c r="AY655" s="24" t="s">
        <v>159</v>
      </c>
      <c r="BE655" s="203">
        <f>IF(N655="základní",J655,0)</f>
        <v>0</v>
      </c>
      <c r="BF655" s="203">
        <f>IF(N655="snížená",J655,0)</f>
        <v>0</v>
      </c>
      <c r="BG655" s="203">
        <f>IF(N655="zákl. přenesená",J655,0)</f>
        <v>0</v>
      </c>
      <c r="BH655" s="203">
        <f>IF(N655="sníž. přenesená",J655,0)</f>
        <v>0</v>
      </c>
      <c r="BI655" s="203">
        <f>IF(N655="nulová",J655,0)</f>
        <v>0</v>
      </c>
      <c r="BJ655" s="24" t="s">
        <v>82</v>
      </c>
      <c r="BK655" s="203">
        <f>ROUND(I655*H655,2)</f>
        <v>0</v>
      </c>
      <c r="BL655" s="24" t="s">
        <v>166</v>
      </c>
      <c r="BM655" s="24" t="s">
        <v>916</v>
      </c>
    </row>
    <row r="656" spans="2:65" s="11" customFormat="1" ht="12" x14ac:dyDescent="0.3">
      <c r="B656" s="204"/>
      <c r="C656" s="205"/>
      <c r="D656" s="206" t="s">
        <v>168</v>
      </c>
      <c r="E656" s="207" t="s">
        <v>30</v>
      </c>
      <c r="F656" s="208" t="s">
        <v>917</v>
      </c>
      <c r="G656" s="205"/>
      <c r="H656" s="207" t="s">
        <v>30</v>
      </c>
      <c r="I656" s="209"/>
      <c r="J656" s="205"/>
      <c r="K656" s="205"/>
      <c r="L656" s="210"/>
      <c r="M656" s="211"/>
      <c r="N656" s="212"/>
      <c r="O656" s="212"/>
      <c r="P656" s="212"/>
      <c r="Q656" s="212"/>
      <c r="R656" s="212"/>
      <c r="S656" s="212"/>
      <c r="T656" s="213"/>
      <c r="AT656" s="214" t="s">
        <v>168</v>
      </c>
      <c r="AU656" s="214" t="s">
        <v>84</v>
      </c>
      <c r="AV656" s="11" t="s">
        <v>82</v>
      </c>
      <c r="AW656" s="11" t="s">
        <v>37</v>
      </c>
      <c r="AX656" s="11" t="s">
        <v>74</v>
      </c>
      <c r="AY656" s="214" t="s">
        <v>159</v>
      </c>
    </row>
    <row r="657" spans="2:65" s="12" customFormat="1" ht="12" x14ac:dyDescent="0.3">
      <c r="B657" s="215"/>
      <c r="C657" s="216"/>
      <c r="D657" s="206" t="s">
        <v>168</v>
      </c>
      <c r="E657" s="217" t="s">
        <v>30</v>
      </c>
      <c r="F657" s="218" t="s">
        <v>918</v>
      </c>
      <c r="G657" s="216"/>
      <c r="H657" s="219">
        <v>10</v>
      </c>
      <c r="I657" s="220"/>
      <c r="J657" s="216"/>
      <c r="K657" s="216"/>
      <c r="L657" s="221"/>
      <c r="M657" s="222"/>
      <c r="N657" s="223"/>
      <c r="O657" s="223"/>
      <c r="P657" s="223"/>
      <c r="Q657" s="223"/>
      <c r="R657" s="223"/>
      <c r="S657" s="223"/>
      <c r="T657" s="224"/>
      <c r="AT657" s="225" t="s">
        <v>168</v>
      </c>
      <c r="AU657" s="225" t="s">
        <v>84</v>
      </c>
      <c r="AV657" s="12" t="s">
        <v>84</v>
      </c>
      <c r="AW657" s="12" t="s">
        <v>37</v>
      </c>
      <c r="AX657" s="12" t="s">
        <v>82</v>
      </c>
      <c r="AY657" s="225" t="s">
        <v>159</v>
      </c>
    </row>
    <row r="658" spans="2:65" s="1" customFormat="1" ht="25.5" customHeight="1" x14ac:dyDescent="0.3">
      <c r="B658" s="41"/>
      <c r="C658" s="192" t="s">
        <v>919</v>
      </c>
      <c r="D658" s="192" t="s">
        <v>161</v>
      </c>
      <c r="E658" s="193" t="s">
        <v>920</v>
      </c>
      <c r="F658" s="194" t="s">
        <v>921</v>
      </c>
      <c r="G658" s="195" t="s">
        <v>292</v>
      </c>
      <c r="H658" s="196">
        <v>11</v>
      </c>
      <c r="I658" s="197"/>
      <c r="J658" s="198">
        <f>ROUND(I658*H658,2)</f>
        <v>0</v>
      </c>
      <c r="K658" s="194" t="s">
        <v>30</v>
      </c>
      <c r="L658" s="61"/>
      <c r="M658" s="199" t="s">
        <v>30</v>
      </c>
      <c r="N658" s="200" t="s">
        <v>45</v>
      </c>
      <c r="O658" s="42"/>
      <c r="P658" s="201">
        <f>O658*H658</f>
        <v>0</v>
      </c>
      <c r="Q658" s="201">
        <v>0</v>
      </c>
      <c r="R658" s="201">
        <f>Q658*H658</f>
        <v>0</v>
      </c>
      <c r="S658" s="201">
        <v>0</v>
      </c>
      <c r="T658" s="202">
        <f>S658*H658</f>
        <v>0</v>
      </c>
      <c r="AR658" s="24" t="s">
        <v>166</v>
      </c>
      <c r="AT658" s="24" t="s">
        <v>161</v>
      </c>
      <c r="AU658" s="24" t="s">
        <v>84</v>
      </c>
      <c r="AY658" s="24" t="s">
        <v>159</v>
      </c>
      <c r="BE658" s="203">
        <f>IF(N658="základní",J658,0)</f>
        <v>0</v>
      </c>
      <c r="BF658" s="203">
        <f>IF(N658="snížená",J658,0)</f>
        <v>0</v>
      </c>
      <c r="BG658" s="203">
        <f>IF(N658="zákl. přenesená",J658,0)</f>
        <v>0</v>
      </c>
      <c r="BH658" s="203">
        <f>IF(N658="sníž. přenesená",J658,0)</f>
        <v>0</v>
      </c>
      <c r="BI658" s="203">
        <f>IF(N658="nulová",J658,0)</f>
        <v>0</v>
      </c>
      <c r="BJ658" s="24" t="s">
        <v>82</v>
      </c>
      <c r="BK658" s="203">
        <f>ROUND(I658*H658,2)</f>
        <v>0</v>
      </c>
      <c r="BL658" s="24" t="s">
        <v>166</v>
      </c>
      <c r="BM658" s="24" t="s">
        <v>922</v>
      </c>
    </row>
    <row r="659" spans="2:65" s="11" customFormat="1" ht="12" x14ac:dyDescent="0.3">
      <c r="B659" s="204"/>
      <c r="C659" s="205"/>
      <c r="D659" s="206" t="s">
        <v>168</v>
      </c>
      <c r="E659" s="207" t="s">
        <v>30</v>
      </c>
      <c r="F659" s="208" t="s">
        <v>917</v>
      </c>
      <c r="G659" s="205"/>
      <c r="H659" s="207" t="s">
        <v>30</v>
      </c>
      <c r="I659" s="209"/>
      <c r="J659" s="205"/>
      <c r="K659" s="205"/>
      <c r="L659" s="210"/>
      <c r="M659" s="211"/>
      <c r="N659" s="212"/>
      <c r="O659" s="212"/>
      <c r="P659" s="212"/>
      <c r="Q659" s="212"/>
      <c r="R659" s="212"/>
      <c r="S659" s="212"/>
      <c r="T659" s="213"/>
      <c r="AT659" s="214" t="s">
        <v>168</v>
      </c>
      <c r="AU659" s="214" t="s">
        <v>84</v>
      </c>
      <c r="AV659" s="11" t="s">
        <v>82</v>
      </c>
      <c r="AW659" s="11" t="s">
        <v>37</v>
      </c>
      <c r="AX659" s="11" t="s">
        <v>74</v>
      </c>
      <c r="AY659" s="214" t="s">
        <v>159</v>
      </c>
    </row>
    <row r="660" spans="2:65" s="12" customFormat="1" ht="12" x14ac:dyDescent="0.3">
      <c r="B660" s="215"/>
      <c r="C660" s="216"/>
      <c r="D660" s="206" t="s">
        <v>168</v>
      </c>
      <c r="E660" s="217" t="s">
        <v>30</v>
      </c>
      <c r="F660" s="218" t="s">
        <v>923</v>
      </c>
      <c r="G660" s="216"/>
      <c r="H660" s="219">
        <v>3.5</v>
      </c>
      <c r="I660" s="220"/>
      <c r="J660" s="216"/>
      <c r="K660" s="216"/>
      <c r="L660" s="221"/>
      <c r="M660" s="222"/>
      <c r="N660" s="223"/>
      <c r="O660" s="223"/>
      <c r="P660" s="223"/>
      <c r="Q660" s="223"/>
      <c r="R660" s="223"/>
      <c r="S660" s="223"/>
      <c r="T660" s="224"/>
      <c r="AT660" s="225" t="s">
        <v>168</v>
      </c>
      <c r="AU660" s="225" t="s">
        <v>84</v>
      </c>
      <c r="AV660" s="12" t="s">
        <v>84</v>
      </c>
      <c r="AW660" s="12" t="s">
        <v>37</v>
      </c>
      <c r="AX660" s="12" t="s">
        <v>74</v>
      </c>
      <c r="AY660" s="225" t="s">
        <v>159</v>
      </c>
    </row>
    <row r="661" spans="2:65" s="11" customFormat="1" ht="12" x14ac:dyDescent="0.3">
      <c r="B661" s="204"/>
      <c r="C661" s="205"/>
      <c r="D661" s="206" t="s">
        <v>168</v>
      </c>
      <c r="E661" s="207" t="s">
        <v>30</v>
      </c>
      <c r="F661" s="208" t="s">
        <v>924</v>
      </c>
      <c r="G661" s="205"/>
      <c r="H661" s="207" t="s">
        <v>30</v>
      </c>
      <c r="I661" s="209"/>
      <c r="J661" s="205"/>
      <c r="K661" s="205"/>
      <c r="L661" s="210"/>
      <c r="M661" s="211"/>
      <c r="N661" s="212"/>
      <c r="O661" s="212"/>
      <c r="P661" s="212"/>
      <c r="Q661" s="212"/>
      <c r="R661" s="212"/>
      <c r="S661" s="212"/>
      <c r="T661" s="213"/>
      <c r="AT661" s="214" t="s">
        <v>168</v>
      </c>
      <c r="AU661" s="214" t="s">
        <v>84</v>
      </c>
      <c r="AV661" s="11" t="s">
        <v>82</v>
      </c>
      <c r="AW661" s="11" t="s">
        <v>37</v>
      </c>
      <c r="AX661" s="11" t="s">
        <v>74</v>
      </c>
      <c r="AY661" s="214" t="s">
        <v>159</v>
      </c>
    </row>
    <row r="662" spans="2:65" s="12" customFormat="1" ht="12" x14ac:dyDescent="0.3">
      <c r="B662" s="215"/>
      <c r="C662" s="216"/>
      <c r="D662" s="206" t="s">
        <v>168</v>
      </c>
      <c r="E662" s="217" t="s">
        <v>30</v>
      </c>
      <c r="F662" s="218" t="s">
        <v>925</v>
      </c>
      <c r="G662" s="216"/>
      <c r="H662" s="219">
        <v>7.5</v>
      </c>
      <c r="I662" s="220"/>
      <c r="J662" s="216"/>
      <c r="K662" s="216"/>
      <c r="L662" s="221"/>
      <c r="M662" s="222"/>
      <c r="N662" s="223"/>
      <c r="O662" s="223"/>
      <c r="P662" s="223"/>
      <c r="Q662" s="223"/>
      <c r="R662" s="223"/>
      <c r="S662" s="223"/>
      <c r="T662" s="224"/>
      <c r="AT662" s="225" t="s">
        <v>168</v>
      </c>
      <c r="AU662" s="225" t="s">
        <v>84</v>
      </c>
      <c r="AV662" s="12" t="s">
        <v>84</v>
      </c>
      <c r="AW662" s="12" t="s">
        <v>37</v>
      </c>
      <c r="AX662" s="12" t="s">
        <v>74</v>
      </c>
      <c r="AY662" s="225" t="s">
        <v>159</v>
      </c>
    </row>
    <row r="663" spans="2:65" s="13" customFormat="1" ht="12" x14ac:dyDescent="0.3">
      <c r="B663" s="226"/>
      <c r="C663" s="227"/>
      <c r="D663" s="206" t="s">
        <v>168</v>
      </c>
      <c r="E663" s="228" t="s">
        <v>30</v>
      </c>
      <c r="F663" s="229" t="s">
        <v>186</v>
      </c>
      <c r="G663" s="227"/>
      <c r="H663" s="230">
        <v>11</v>
      </c>
      <c r="I663" s="231"/>
      <c r="J663" s="227"/>
      <c r="K663" s="227"/>
      <c r="L663" s="232"/>
      <c r="M663" s="233"/>
      <c r="N663" s="234"/>
      <c r="O663" s="234"/>
      <c r="P663" s="234"/>
      <c r="Q663" s="234"/>
      <c r="R663" s="234"/>
      <c r="S663" s="234"/>
      <c r="T663" s="235"/>
      <c r="AT663" s="236" t="s">
        <v>168</v>
      </c>
      <c r="AU663" s="236" t="s">
        <v>84</v>
      </c>
      <c r="AV663" s="13" t="s">
        <v>166</v>
      </c>
      <c r="AW663" s="13" t="s">
        <v>37</v>
      </c>
      <c r="AX663" s="13" t="s">
        <v>82</v>
      </c>
      <c r="AY663" s="236" t="s">
        <v>159</v>
      </c>
    </row>
    <row r="664" spans="2:65" s="1" customFormat="1" ht="25.5" customHeight="1" x14ac:dyDescent="0.3">
      <c r="B664" s="41"/>
      <c r="C664" s="192" t="s">
        <v>926</v>
      </c>
      <c r="D664" s="192" t="s">
        <v>161</v>
      </c>
      <c r="E664" s="193" t="s">
        <v>927</v>
      </c>
      <c r="F664" s="194" t="s">
        <v>928</v>
      </c>
      <c r="G664" s="195" t="s">
        <v>456</v>
      </c>
      <c r="H664" s="196">
        <v>24</v>
      </c>
      <c r="I664" s="197"/>
      <c r="J664" s="198">
        <f>ROUND(I664*H664,2)</f>
        <v>0</v>
      </c>
      <c r="K664" s="194" t="s">
        <v>165</v>
      </c>
      <c r="L664" s="61"/>
      <c r="M664" s="199" t="s">
        <v>30</v>
      </c>
      <c r="N664" s="200" t="s">
        <v>45</v>
      </c>
      <c r="O664" s="42"/>
      <c r="P664" s="201">
        <f>O664*H664</f>
        <v>0</v>
      </c>
      <c r="Q664" s="201">
        <v>4.0000000000000003E-5</v>
      </c>
      <c r="R664" s="201">
        <f>Q664*H664</f>
        <v>9.6000000000000013E-4</v>
      </c>
      <c r="S664" s="201">
        <v>0</v>
      </c>
      <c r="T664" s="202">
        <f>S664*H664</f>
        <v>0</v>
      </c>
      <c r="AR664" s="24" t="s">
        <v>166</v>
      </c>
      <c r="AT664" s="24" t="s">
        <v>161</v>
      </c>
      <c r="AU664" s="24" t="s">
        <v>84</v>
      </c>
      <c r="AY664" s="24" t="s">
        <v>159</v>
      </c>
      <c r="BE664" s="203">
        <f>IF(N664="základní",J664,0)</f>
        <v>0</v>
      </c>
      <c r="BF664" s="203">
        <f>IF(N664="snížená",J664,0)</f>
        <v>0</v>
      </c>
      <c r="BG664" s="203">
        <f>IF(N664="zákl. přenesená",J664,0)</f>
        <v>0</v>
      </c>
      <c r="BH664" s="203">
        <f>IF(N664="sníž. přenesená",J664,0)</f>
        <v>0</v>
      </c>
      <c r="BI664" s="203">
        <f>IF(N664="nulová",J664,0)</f>
        <v>0</v>
      </c>
      <c r="BJ664" s="24" t="s">
        <v>82</v>
      </c>
      <c r="BK664" s="203">
        <f>ROUND(I664*H664,2)</f>
        <v>0</v>
      </c>
      <c r="BL664" s="24" t="s">
        <v>166</v>
      </c>
      <c r="BM664" s="24" t="s">
        <v>929</v>
      </c>
    </row>
    <row r="665" spans="2:65" s="11" customFormat="1" ht="12" x14ac:dyDescent="0.3">
      <c r="B665" s="204"/>
      <c r="C665" s="205"/>
      <c r="D665" s="206" t="s">
        <v>168</v>
      </c>
      <c r="E665" s="207" t="s">
        <v>30</v>
      </c>
      <c r="F665" s="208" t="s">
        <v>930</v>
      </c>
      <c r="G665" s="205"/>
      <c r="H665" s="207" t="s">
        <v>30</v>
      </c>
      <c r="I665" s="209"/>
      <c r="J665" s="205"/>
      <c r="K665" s="205"/>
      <c r="L665" s="210"/>
      <c r="M665" s="211"/>
      <c r="N665" s="212"/>
      <c r="O665" s="212"/>
      <c r="P665" s="212"/>
      <c r="Q665" s="212"/>
      <c r="R665" s="212"/>
      <c r="S665" s="212"/>
      <c r="T665" s="213"/>
      <c r="AT665" s="214" t="s">
        <v>168</v>
      </c>
      <c r="AU665" s="214" t="s">
        <v>84</v>
      </c>
      <c r="AV665" s="11" t="s">
        <v>82</v>
      </c>
      <c r="AW665" s="11" t="s">
        <v>37</v>
      </c>
      <c r="AX665" s="11" t="s">
        <v>74</v>
      </c>
      <c r="AY665" s="214" t="s">
        <v>159</v>
      </c>
    </row>
    <row r="666" spans="2:65" s="12" customFormat="1" ht="12" x14ac:dyDescent="0.3">
      <c r="B666" s="215"/>
      <c r="C666" s="216"/>
      <c r="D666" s="206" t="s">
        <v>168</v>
      </c>
      <c r="E666" s="217" t="s">
        <v>30</v>
      </c>
      <c r="F666" s="218" t="s">
        <v>931</v>
      </c>
      <c r="G666" s="216"/>
      <c r="H666" s="219">
        <v>24</v>
      </c>
      <c r="I666" s="220"/>
      <c r="J666" s="216"/>
      <c r="K666" s="216"/>
      <c r="L666" s="221"/>
      <c r="M666" s="222"/>
      <c r="N666" s="223"/>
      <c r="O666" s="223"/>
      <c r="P666" s="223"/>
      <c r="Q666" s="223"/>
      <c r="R666" s="223"/>
      <c r="S666" s="223"/>
      <c r="T666" s="224"/>
      <c r="AT666" s="225" t="s">
        <v>168</v>
      </c>
      <c r="AU666" s="225" t="s">
        <v>84</v>
      </c>
      <c r="AV666" s="12" t="s">
        <v>84</v>
      </c>
      <c r="AW666" s="12" t="s">
        <v>37</v>
      </c>
      <c r="AX666" s="12" t="s">
        <v>82</v>
      </c>
      <c r="AY666" s="225" t="s">
        <v>159</v>
      </c>
    </row>
    <row r="667" spans="2:65" s="1" customFormat="1" ht="25.5" customHeight="1" x14ac:dyDescent="0.3">
      <c r="B667" s="41"/>
      <c r="C667" s="192" t="s">
        <v>932</v>
      </c>
      <c r="D667" s="192" t="s">
        <v>161</v>
      </c>
      <c r="E667" s="193" t="s">
        <v>933</v>
      </c>
      <c r="F667" s="194" t="s">
        <v>934</v>
      </c>
      <c r="G667" s="195" t="s">
        <v>456</v>
      </c>
      <c r="H667" s="196">
        <v>24</v>
      </c>
      <c r="I667" s="197"/>
      <c r="J667" s="198">
        <f>ROUND(I667*H667,2)</f>
        <v>0</v>
      </c>
      <c r="K667" s="194" t="s">
        <v>165</v>
      </c>
      <c r="L667" s="61"/>
      <c r="M667" s="199" t="s">
        <v>30</v>
      </c>
      <c r="N667" s="200" t="s">
        <v>45</v>
      </c>
      <c r="O667" s="42"/>
      <c r="P667" s="201">
        <f>O667*H667</f>
        <v>0</v>
      </c>
      <c r="Q667" s="201">
        <v>2.0000000000000001E-4</v>
      </c>
      <c r="R667" s="201">
        <f>Q667*H667</f>
        <v>4.8000000000000004E-3</v>
      </c>
      <c r="S667" s="201">
        <v>0</v>
      </c>
      <c r="T667" s="202">
        <f>S667*H667</f>
        <v>0</v>
      </c>
      <c r="AR667" s="24" t="s">
        <v>166</v>
      </c>
      <c r="AT667" s="24" t="s">
        <v>161</v>
      </c>
      <c r="AU667" s="24" t="s">
        <v>84</v>
      </c>
      <c r="AY667" s="24" t="s">
        <v>159</v>
      </c>
      <c r="BE667" s="203">
        <f>IF(N667="základní",J667,0)</f>
        <v>0</v>
      </c>
      <c r="BF667" s="203">
        <f>IF(N667="snížená",J667,0)</f>
        <v>0</v>
      </c>
      <c r="BG667" s="203">
        <f>IF(N667="zákl. přenesená",J667,0)</f>
        <v>0</v>
      </c>
      <c r="BH667" s="203">
        <f>IF(N667="sníž. přenesená",J667,0)</f>
        <v>0</v>
      </c>
      <c r="BI667" s="203">
        <f>IF(N667="nulová",J667,0)</f>
        <v>0</v>
      </c>
      <c r="BJ667" s="24" t="s">
        <v>82</v>
      </c>
      <c r="BK667" s="203">
        <f>ROUND(I667*H667,2)</f>
        <v>0</v>
      </c>
      <c r="BL667" s="24" t="s">
        <v>166</v>
      </c>
      <c r="BM667" s="24" t="s">
        <v>935</v>
      </c>
    </row>
    <row r="668" spans="2:65" s="1" customFormat="1" ht="63.75" customHeight="1" x14ac:dyDescent="0.3">
      <c r="B668" s="41"/>
      <c r="C668" s="192" t="s">
        <v>936</v>
      </c>
      <c r="D668" s="192" t="s">
        <v>161</v>
      </c>
      <c r="E668" s="193" t="s">
        <v>937</v>
      </c>
      <c r="F668" s="194" t="s">
        <v>938</v>
      </c>
      <c r="G668" s="195" t="s">
        <v>214</v>
      </c>
      <c r="H668" s="196">
        <v>300</v>
      </c>
      <c r="I668" s="197"/>
      <c r="J668" s="198">
        <f>ROUND(I668*H668,2)</f>
        <v>0</v>
      </c>
      <c r="K668" s="194" t="s">
        <v>165</v>
      </c>
      <c r="L668" s="61"/>
      <c r="M668" s="199" t="s">
        <v>30</v>
      </c>
      <c r="N668" s="200" t="s">
        <v>45</v>
      </c>
      <c r="O668" s="42"/>
      <c r="P668" s="201">
        <f>O668*H668</f>
        <v>0</v>
      </c>
      <c r="Q668" s="201">
        <v>4.0000000000000003E-5</v>
      </c>
      <c r="R668" s="201">
        <f>Q668*H668</f>
        <v>1.2E-2</v>
      </c>
      <c r="S668" s="201">
        <v>0</v>
      </c>
      <c r="T668" s="202">
        <f>S668*H668</f>
        <v>0</v>
      </c>
      <c r="AR668" s="24" t="s">
        <v>166</v>
      </c>
      <c r="AT668" s="24" t="s">
        <v>161</v>
      </c>
      <c r="AU668" s="24" t="s">
        <v>84</v>
      </c>
      <c r="AY668" s="24" t="s">
        <v>159</v>
      </c>
      <c r="BE668" s="203">
        <f>IF(N668="základní",J668,0)</f>
        <v>0</v>
      </c>
      <c r="BF668" s="203">
        <f>IF(N668="snížená",J668,0)</f>
        <v>0</v>
      </c>
      <c r="BG668" s="203">
        <f>IF(N668="zákl. přenesená",J668,0)</f>
        <v>0</v>
      </c>
      <c r="BH668" s="203">
        <f>IF(N668="sníž. přenesená",J668,0)</f>
        <v>0</v>
      </c>
      <c r="BI668" s="203">
        <f>IF(N668="nulová",J668,0)</f>
        <v>0</v>
      </c>
      <c r="BJ668" s="24" t="s">
        <v>82</v>
      </c>
      <c r="BK668" s="203">
        <f>ROUND(I668*H668,2)</f>
        <v>0</v>
      </c>
      <c r="BL668" s="24" t="s">
        <v>166</v>
      </c>
      <c r="BM668" s="24" t="s">
        <v>939</v>
      </c>
    </row>
    <row r="669" spans="2:65" s="10" customFormat="1" ht="29.85" customHeight="1" x14ac:dyDescent="0.35">
      <c r="B669" s="176"/>
      <c r="C669" s="177"/>
      <c r="D669" s="178" t="s">
        <v>73</v>
      </c>
      <c r="E669" s="190" t="s">
        <v>867</v>
      </c>
      <c r="F669" s="190" t="s">
        <v>940</v>
      </c>
      <c r="G669" s="177"/>
      <c r="H669" s="177"/>
      <c r="I669" s="180"/>
      <c r="J669" s="191">
        <f>BK669</f>
        <v>0</v>
      </c>
      <c r="K669" s="177"/>
      <c r="L669" s="182"/>
      <c r="M669" s="183"/>
      <c r="N669" s="184"/>
      <c r="O669" s="184"/>
      <c r="P669" s="185">
        <f>SUM(P670:P694)</f>
        <v>0</v>
      </c>
      <c r="Q669" s="184"/>
      <c r="R669" s="185">
        <f>SUM(R670:R694)</f>
        <v>5.6120000000000003E-2</v>
      </c>
      <c r="S669" s="184"/>
      <c r="T669" s="186">
        <f>SUM(T670:T694)</f>
        <v>0</v>
      </c>
      <c r="AR669" s="187" t="s">
        <v>82</v>
      </c>
      <c r="AT669" s="188" t="s">
        <v>73</v>
      </c>
      <c r="AU669" s="188" t="s">
        <v>82</v>
      </c>
      <c r="AY669" s="187" t="s">
        <v>159</v>
      </c>
      <c r="BK669" s="189">
        <f>SUM(BK670:BK694)</f>
        <v>0</v>
      </c>
    </row>
    <row r="670" spans="2:65" s="1" customFormat="1" ht="25.5" customHeight="1" x14ac:dyDescent="0.3">
      <c r="B670" s="41"/>
      <c r="C670" s="192" t="s">
        <v>941</v>
      </c>
      <c r="D670" s="192" t="s">
        <v>161</v>
      </c>
      <c r="E670" s="193" t="s">
        <v>942</v>
      </c>
      <c r="F670" s="194" t="s">
        <v>943</v>
      </c>
      <c r="G670" s="195" t="s">
        <v>164</v>
      </c>
      <c r="H670" s="196">
        <v>39</v>
      </c>
      <c r="I670" s="197"/>
      <c r="J670" s="198">
        <f>ROUND(I670*H670,2)</f>
        <v>0</v>
      </c>
      <c r="K670" s="194" t="s">
        <v>165</v>
      </c>
      <c r="L670" s="61"/>
      <c r="M670" s="199" t="s">
        <v>30</v>
      </c>
      <c r="N670" s="200" t="s">
        <v>45</v>
      </c>
      <c r="O670" s="42"/>
      <c r="P670" s="201">
        <f>O670*H670</f>
        <v>0</v>
      </c>
      <c r="Q670" s="201">
        <v>0</v>
      </c>
      <c r="R670" s="201">
        <f>Q670*H670</f>
        <v>0</v>
      </c>
      <c r="S670" s="201">
        <v>0</v>
      </c>
      <c r="T670" s="202">
        <f>S670*H670</f>
        <v>0</v>
      </c>
      <c r="AR670" s="24" t="s">
        <v>166</v>
      </c>
      <c r="AT670" s="24" t="s">
        <v>161</v>
      </c>
      <c r="AU670" s="24" t="s">
        <v>84</v>
      </c>
      <c r="AY670" s="24" t="s">
        <v>159</v>
      </c>
      <c r="BE670" s="203">
        <f>IF(N670="základní",J670,0)</f>
        <v>0</v>
      </c>
      <c r="BF670" s="203">
        <f>IF(N670="snížená",J670,0)</f>
        <v>0</v>
      </c>
      <c r="BG670" s="203">
        <f>IF(N670="zákl. přenesená",J670,0)</f>
        <v>0</v>
      </c>
      <c r="BH670" s="203">
        <f>IF(N670="sníž. přenesená",J670,0)</f>
        <v>0</v>
      </c>
      <c r="BI670" s="203">
        <f>IF(N670="nulová",J670,0)</f>
        <v>0</v>
      </c>
      <c r="BJ670" s="24" t="s">
        <v>82</v>
      </c>
      <c r="BK670" s="203">
        <f>ROUND(I670*H670,2)</f>
        <v>0</v>
      </c>
      <c r="BL670" s="24" t="s">
        <v>166</v>
      </c>
      <c r="BM670" s="24" t="s">
        <v>944</v>
      </c>
    </row>
    <row r="671" spans="2:65" s="11" customFormat="1" ht="12" x14ac:dyDescent="0.3">
      <c r="B671" s="204"/>
      <c r="C671" s="205"/>
      <c r="D671" s="206" t="s">
        <v>168</v>
      </c>
      <c r="E671" s="207" t="s">
        <v>30</v>
      </c>
      <c r="F671" s="208" t="s">
        <v>945</v>
      </c>
      <c r="G671" s="205"/>
      <c r="H671" s="207" t="s">
        <v>30</v>
      </c>
      <c r="I671" s="209"/>
      <c r="J671" s="205"/>
      <c r="K671" s="205"/>
      <c r="L671" s="210"/>
      <c r="M671" s="211"/>
      <c r="N671" s="212"/>
      <c r="O671" s="212"/>
      <c r="P671" s="212"/>
      <c r="Q671" s="212"/>
      <c r="R671" s="212"/>
      <c r="S671" s="212"/>
      <c r="T671" s="213"/>
      <c r="AT671" s="214" t="s">
        <v>168</v>
      </c>
      <c r="AU671" s="214" t="s">
        <v>84</v>
      </c>
      <c r="AV671" s="11" t="s">
        <v>82</v>
      </c>
      <c r="AW671" s="11" t="s">
        <v>37</v>
      </c>
      <c r="AX671" s="11" t="s">
        <v>74</v>
      </c>
      <c r="AY671" s="214" t="s">
        <v>159</v>
      </c>
    </row>
    <row r="672" spans="2:65" s="12" customFormat="1" ht="12" x14ac:dyDescent="0.3">
      <c r="B672" s="215"/>
      <c r="C672" s="216"/>
      <c r="D672" s="206" t="s">
        <v>168</v>
      </c>
      <c r="E672" s="217" t="s">
        <v>30</v>
      </c>
      <c r="F672" s="218" t="s">
        <v>946</v>
      </c>
      <c r="G672" s="216"/>
      <c r="H672" s="219">
        <v>39</v>
      </c>
      <c r="I672" s="220"/>
      <c r="J672" s="216"/>
      <c r="K672" s="216"/>
      <c r="L672" s="221"/>
      <c r="M672" s="222"/>
      <c r="N672" s="223"/>
      <c r="O672" s="223"/>
      <c r="P672" s="223"/>
      <c r="Q672" s="223"/>
      <c r="R672" s="223"/>
      <c r="S672" s="223"/>
      <c r="T672" s="224"/>
      <c r="AT672" s="225" t="s">
        <v>168</v>
      </c>
      <c r="AU672" s="225" t="s">
        <v>84</v>
      </c>
      <c r="AV672" s="12" t="s">
        <v>84</v>
      </c>
      <c r="AW672" s="12" t="s">
        <v>37</v>
      </c>
      <c r="AX672" s="12" t="s">
        <v>82</v>
      </c>
      <c r="AY672" s="225" t="s">
        <v>159</v>
      </c>
    </row>
    <row r="673" spans="2:65" s="1" customFormat="1" ht="25.5" customHeight="1" x14ac:dyDescent="0.3">
      <c r="B673" s="41"/>
      <c r="C673" s="192" t="s">
        <v>947</v>
      </c>
      <c r="D673" s="192" t="s">
        <v>161</v>
      </c>
      <c r="E673" s="193" t="s">
        <v>948</v>
      </c>
      <c r="F673" s="194" t="s">
        <v>949</v>
      </c>
      <c r="G673" s="195" t="s">
        <v>164</v>
      </c>
      <c r="H673" s="196">
        <v>819</v>
      </c>
      <c r="I673" s="197"/>
      <c r="J673" s="198">
        <f>ROUND(I673*H673,2)</f>
        <v>0</v>
      </c>
      <c r="K673" s="194" t="s">
        <v>165</v>
      </c>
      <c r="L673" s="61"/>
      <c r="M673" s="199" t="s">
        <v>30</v>
      </c>
      <c r="N673" s="200" t="s">
        <v>45</v>
      </c>
      <c r="O673" s="42"/>
      <c r="P673" s="201">
        <f>O673*H673</f>
        <v>0</v>
      </c>
      <c r="Q673" s="201">
        <v>0</v>
      </c>
      <c r="R673" s="201">
        <f>Q673*H673</f>
        <v>0</v>
      </c>
      <c r="S673" s="201">
        <v>0</v>
      </c>
      <c r="T673" s="202">
        <f>S673*H673</f>
        <v>0</v>
      </c>
      <c r="AR673" s="24" t="s">
        <v>166</v>
      </c>
      <c r="AT673" s="24" t="s">
        <v>161</v>
      </c>
      <c r="AU673" s="24" t="s">
        <v>84</v>
      </c>
      <c r="AY673" s="24" t="s">
        <v>159</v>
      </c>
      <c r="BE673" s="203">
        <f>IF(N673="základní",J673,0)</f>
        <v>0</v>
      </c>
      <c r="BF673" s="203">
        <f>IF(N673="snížená",J673,0)</f>
        <v>0</v>
      </c>
      <c r="BG673" s="203">
        <f>IF(N673="zákl. přenesená",J673,0)</f>
        <v>0</v>
      </c>
      <c r="BH673" s="203">
        <f>IF(N673="sníž. přenesená",J673,0)</f>
        <v>0</v>
      </c>
      <c r="BI673" s="203">
        <f>IF(N673="nulová",J673,0)</f>
        <v>0</v>
      </c>
      <c r="BJ673" s="24" t="s">
        <v>82</v>
      </c>
      <c r="BK673" s="203">
        <f>ROUND(I673*H673,2)</f>
        <v>0</v>
      </c>
      <c r="BL673" s="24" t="s">
        <v>166</v>
      </c>
      <c r="BM673" s="24" t="s">
        <v>950</v>
      </c>
    </row>
    <row r="674" spans="2:65" s="11" customFormat="1" ht="12" x14ac:dyDescent="0.3">
      <c r="B674" s="204"/>
      <c r="C674" s="205"/>
      <c r="D674" s="206" t="s">
        <v>168</v>
      </c>
      <c r="E674" s="207" t="s">
        <v>30</v>
      </c>
      <c r="F674" s="208" t="s">
        <v>951</v>
      </c>
      <c r="G674" s="205"/>
      <c r="H674" s="207" t="s">
        <v>30</v>
      </c>
      <c r="I674" s="209"/>
      <c r="J674" s="205"/>
      <c r="K674" s="205"/>
      <c r="L674" s="210"/>
      <c r="M674" s="211"/>
      <c r="N674" s="212"/>
      <c r="O674" s="212"/>
      <c r="P674" s="212"/>
      <c r="Q674" s="212"/>
      <c r="R674" s="212"/>
      <c r="S674" s="212"/>
      <c r="T674" s="213"/>
      <c r="AT674" s="214" t="s">
        <v>168</v>
      </c>
      <c r="AU674" s="214" t="s">
        <v>84</v>
      </c>
      <c r="AV674" s="11" t="s">
        <v>82</v>
      </c>
      <c r="AW674" s="11" t="s">
        <v>37</v>
      </c>
      <c r="AX674" s="11" t="s">
        <v>74</v>
      </c>
      <c r="AY674" s="214" t="s">
        <v>159</v>
      </c>
    </row>
    <row r="675" spans="2:65" s="12" customFormat="1" ht="12" x14ac:dyDescent="0.3">
      <c r="B675" s="215"/>
      <c r="C675" s="216"/>
      <c r="D675" s="206" t="s">
        <v>168</v>
      </c>
      <c r="E675" s="217" t="s">
        <v>30</v>
      </c>
      <c r="F675" s="218" t="s">
        <v>952</v>
      </c>
      <c r="G675" s="216"/>
      <c r="H675" s="219">
        <v>819</v>
      </c>
      <c r="I675" s="220"/>
      <c r="J675" s="216"/>
      <c r="K675" s="216"/>
      <c r="L675" s="221"/>
      <c r="M675" s="222"/>
      <c r="N675" s="223"/>
      <c r="O675" s="223"/>
      <c r="P675" s="223"/>
      <c r="Q675" s="223"/>
      <c r="R675" s="223"/>
      <c r="S675" s="223"/>
      <c r="T675" s="224"/>
      <c r="AT675" s="225" t="s">
        <v>168</v>
      </c>
      <c r="AU675" s="225" t="s">
        <v>84</v>
      </c>
      <c r="AV675" s="12" t="s">
        <v>84</v>
      </c>
      <c r="AW675" s="12" t="s">
        <v>37</v>
      </c>
      <c r="AX675" s="12" t="s">
        <v>82</v>
      </c>
      <c r="AY675" s="225" t="s">
        <v>159</v>
      </c>
    </row>
    <row r="676" spans="2:65" s="1" customFormat="1" ht="25.5" customHeight="1" x14ac:dyDescent="0.3">
      <c r="B676" s="41"/>
      <c r="C676" s="192" t="s">
        <v>953</v>
      </c>
      <c r="D676" s="192" t="s">
        <v>161</v>
      </c>
      <c r="E676" s="193" t="s">
        <v>954</v>
      </c>
      <c r="F676" s="194" t="s">
        <v>955</v>
      </c>
      <c r="G676" s="195" t="s">
        <v>164</v>
      </c>
      <c r="H676" s="196">
        <v>39</v>
      </c>
      <c r="I676" s="197"/>
      <c r="J676" s="198">
        <f>ROUND(I676*H676,2)</f>
        <v>0</v>
      </c>
      <c r="K676" s="194" t="s">
        <v>165</v>
      </c>
      <c r="L676" s="61"/>
      <c r="M676" s="199" t="s">
        <v>30</v>
      </c>
      <c r="N676" s="200" t="s">
        <v>45</v>
      </c>
      <c r="O676" s="42"/>
      <c r="P676" s="201">
        <f>O676*H676</f>
        <v>0</v>
      </c>
      <c r="Q676" s="201">
        <v>0</v>
      </c>
      <c r="R676" s="201">
        <f>Q676*H676</f>
        <v>0</v>
      </c>
      <c r="S676" s="201">
        <v>0</v>
      </c>
      <c r="T676" s="202">
        <f>S676*H676</f>
        <v>0</v>
      </c>
      <c r="AR676" s="24" t="s">
        <v>166</v>
      </c>
      <c r="AT676" s="24" t="s">
        <v>161</v>
      </c>
      <c r="AU676" s="24" t="s">
        <v>84</v>
      </c>
      <c r="AY676" s="24" t="s">
        <v>159</v>
      </c>
      <c r="BE676" s="203">
        <f>IF(N676="základní",J676,0)</f>
        <v>0</v>
      </c>
      <c r="BF676" s="203">
        <f>IF(N676="snížená",J676,0)</f>
        <v>0</v>
      </c>
      <c r="BG676" s="203">
        <f>IF(N676="zákl. přenesená",J676,0)</f>
        <v>0</v>
      </c>
      <c r="BH676" s="203">
        <f>IF(N676="sníž. přenesená",J676,0)</f>
        <v>0</v>
      </c>
      <c r="BI676" s="203">
        <f>IF(N676="nulová",J676,0)</f>
        <v>0</v>
      </c>
      <c r="BJ676" s="24" t="s">
        <v>82</v>
      </c>
      <c r="BK676" s="203">
        <f>ROUND(I676*H676,2)</f>
        <v>0</v>
      </c>
      <c r="BL676" s="24" t="s">
        <v>166</v>
      </c>
      <c r="BM676" s="24" t="s">
        <v>956</v>
      </c>
    </row>
    <row r="677" spans="2:65" s="1" customFormat="1" ht="25.5" customHeight="1" x14ac:dyDescent="0.3">
      <c r="B677" s="41"/>
      <c r="C677" s="192" t="s">
        <v>957</v>
      </c>
      <c r="D677" s="192" t="s">
        <v>161</v>
      </c>
      <c r="E677" s="193" t="s">
        <v>958</v>
      </c>
      <c r="F677" s="194" t="s">
        <v>959</v>
      </c>
      <c r="G677" s="195" t="s">
        <v>164</v>
      </c>
      <c r="H677" s="196">
        <v>39</v>
      </c>
      <c r="I677" s="197"/>
      <c r="J677" s="198">
        <f>ROUND(I677*H677,2)</f>
        <v>0</v>
      </c>
      <c r="K677" s="194" t="s">
        <v>165</v>
      </c>
      <c r="L677" s="61"/>
      <c r="M677" s="199" t="s">
        <v>30</v>
      </c>
      <c r="N677" s="200" t="s">
        <v>45</v>
      </c>
      <c r="O677" s="42"/>
      <c r="P677" s="201">
        <f>O677*H677</f>
        <v>0</v>
      </c>
      <c r="Q677" s="201">
        <v>0</v>
      </c>
      <c r="R677" s="201">
        <f>Q677*H677</f>
        <v>0</v>
      </c>
      <c r="S677" s="201">
        <v>0</v>
      </c>
      <c r="T677" s="202">
        <f>S677*H677</f>
        <v>0</v>
      </c>
      <c r="AR677" s="24" t="s">
        <v>166</v>
      </c>
      <c r="AT677" s="24" t="s">
        <v>161</v>
      </c>
      <c r="AU677" s="24" t="s">
        <v>84</v>
      </c>
      <c r="AY677" s="24" t="s">
        <v>159</v>
      </c>
      <c r="BE677" s="203">
        <f>IF(N677="základní",J677,0)</f>
        <v>0</v>
      </c>
      <c r="BF677" s="203">
        <f>IF(N677="snížená",J677,0)</f>
        <v>0</v>
      </c>
      <c r="BG677" s="203">
        <f>IF(N677="zákl. přenesená",J677,0)</f>
        <v>0</v>
      </c>
      <c r="BH677" s="203">
        <f>IF(N677="sníž. přenesená",J677,0)</f>
        <v>0</v>
      </c>
      <c r="BI677" s="203">
        <f>IF(N677="nulová",J677,0)</f>
        <v>0</v>
      </c>
      <c r="BJ677" s="24" t="s">
        <v>82</v>
      </c>
      <c r="BK677" s="203">
        <f>ROUND(I677*H677,2)</f>
        <v>0</v>
      </c>
      <c r="BL677" s="24" t="s">
        <v>166</v>
      </c>
      <c r="BM677" s="24" t="s">
        <v>960</v>
      </c>
    </row>
    <row r="678" spans="2:65" s="1" customFormat="1" ht="38.25" customHeight="1" x14ac:dyDescent="0.3">
      <c r="B678" s="41"/>
      <c r="C678" s="192" t="s">
        <v>961</v>
      </c>
      <c r="D678" s="192" t="s">
        <v>161</v>
      </c>
      <c r="E678" s="193" t="s">
        <v>962</v>
      </c>
      <c r="F678" s="194" t="s">
        <v>963</v>
      </c>
      <c r="G678" s="195" t="s">
        <v>214</v>
      </c>
      <c r="H678" s="196">
        <v>162</v>
      </c>
      <c r="I678" s="197"/>
      <c r="J678" s="198">
        <f>ROUND(I678*H678,2)</f>
        <v>0</v>
      </c>
      <c r="K678" s="194" t="s">
        <v>165</v>
      </c>
      <c r="L678" s="61"/>
      <c r="M678" s="199" t="s">
        <v>30</v>
      </c>
      <c r="N678" s="200" t="s">
        <v>45</v>
      </c>
      <c r="O678" s="42"/>
      <c r="P678" s="201">
        <f>O678*H678</f>
        <v>0</v>
      </c>
      <c r="Q678" s="201">
        <v>0</v>
      </c>
      <c r="R678" s="201">
        <f>Q678*H678</f>
        <v>0</v>
      </c>
      <c r="S678" s="201">
        <v>0</v>
      </c>
      <c r="T678" s="202">
        <f>S678*H678</f>
        <v>0</v>
      </c>
      <c r="AR678" s="24" t="s">
        <v>166</v>
      </c>
      <c r="AT678" s="24" t="s">
        <v>161</v>
      </c>
      <c r="AU678" s="24" t="s">
        <v>84</v>
      </c>
      <c r="AY678" s="24" t="s">
        <v>159</v>
      </c>
      <c r="BE678" s="203">
        <f>IF(N678="základní",J678,0)</f>
        <v>0</v>
      </c>
      <c r="BF678" s="203">
        <f>IF(N678="snížená",J678,0)</f>
        <v>0</v>
      </c>
      <c r="BG678" s="203">
        <f>IF(N678="zákl. přenesená",J678,0)</f>
        <v>0</v>
      </c>
      <c r="BH678" s="203">
        <f>IF(N678="sníž. přenesená",J678,0)</f>
        <v>0</v>
      </c>
      <c r="BI678" s="203">
        <f>IF(N678="nulová",J678,0)</f>
        <v>0</v>
      </c>
      <c r="BJ678" s="24" t="s">
        <v>82</v>
      </c>
      <c r="BK678" s="203">
        <f>ROUND(I678*H678,2)</f>
        <v>0</v>
      </c>
      <c r="BL678" s="24" t="s">
        <v>166</v>
      </c>
      <c r="BM678" s="24" t="s">
        <v>964</v>
      </c>
    </row>
    <row r="679" spans="2:65" s="11" customFormat="1" ht="12" x14ac:dyDescent="0.3">
      <c r="B679" s="204"/>
      <c r="C679" s="205"/>
      <c r="D679" s="206" t="s">
        <v>168</v>
      </c>
      <c r="E679" s="207" t="s">
        <v>30</v>
      </c>
      <c r="F679" s="208" t="s">
        <v>965</v>
      </c>
      <c r="G679" s="205"/>
      <c r="H679" s="207" t="s">
        <v>30</v>
      </c>
      <c r="I679" s="209"/>
      <c r="J679" s="205"/>
      <c r="K679" s="205"/>
      <c r="L679" s="210"/>
      <c r="M679" s="211"/>
      <c r="N679" s="212"/>
      <c r="O679" s="212"/>
      <c r="P679" s="212"/>
      <c r="Q679" s="212"/>
      <c r="R679" s="212"/>
      <c r="S679" s="212"/>
      <c r="T679" s="213"/>
      <c r="AT679" s="214" t="s">
        <v>168</v>
      </c>
      <c r="AU679" s="214" t="s">
        <v>84</v>
      </c>
      <c r="AV679" s="11" t="s">
        <v>82</v>
      </c>
      <c r="AW679" s="11" t="s">
        <v>37</v>
      </c>
      <c r="AX679" s="11" t="s">
        <v>74</v>
      </c>
      <c r="AY679" s="214" t="s">
        <v>159</v>
      </c>
    </row>
    <row r="680" spans="2:65" s="12" customFormat="1" ht="12" x14ac:dyDescent="0.3">
      <c r="B680" s="215"/>
      <c r="C680" s="216"/>
      <c r="D680" s="206" t="s">
        <v>168</v>
      </c>
      <c r="E680" s="217" t="s">
        <v>30</v>
      </c>
      <c r="F680" s="218" t="s">
        <v>966</v>
      </c>
      <c r="G680" s="216"/>
      <c r="H680" s="219">
        <v>56.265000000000001</v>
      </c>
      <c r="I680" s="220"/>
      <c r="J680" s="216"/>
      <c r="K680" s="216"/>
      <c r="L680" s="221"/>
      <c r="M680" s="222"/>
      <c r="N680" s="223"/>
      <c r="O680" s="223"/>
      <c r="P680" s="223"/>
      <c r="Q680" s="223"/>
      <c r="R680" s="223"/>
      <c r="S680" s="223"/>
      <c r="T680" s="224"/>
      <c r="AT680" s="225" t="s">
        <v>168</v>
      </c>
      <c r="AU680" s="225" t="s">
        <v>84</v>
      </c>
      <c r="AV680" s="12" t="s">
        <v>84</v>
      </c>
      <c r="AW680" s="12" t="s">
        <v>37</v>
      </c>
      <c r="AX680" s="12" t="s">
        <v>74</v>
      </c>
      <c r="AY680" s="225" t="s">
        <v>159</v>
      </c>
    </row>
    <row r="681" spans="2:65" s="12" customFormat="1" ht="12" x14ac:dyDescent="0.3">
      <c r="B681" s="215"/>
      <c r="C681" s="216"/>
      <c r="D681" s="206" t="s">
        <v>168</v>
      </c>
      <c r="E681" s="217" t="s">
        <v>30</v>
      </c>
      <c r="F681" s="218" t="s">
        <v>967</v>
      </c>
      <c r="G681" s="216"/>
      <c r="H681" s="219">
        <v>90.75</v>
      </c>
      <c r="I681" s="220"/>
      <c r="J681" s="216"/>
      <c r="K681" s="216"/>
      <c r="L681" s="221"/>
      <c r="M681" s="222"/>
      <c r="N681" s="223"/>
      <c r="O681" s="223"/>
      <c r="P681" s="223"/>
      <c r="Q681" s="223"/>
      <c r="R681" s="223"/>
      <c r="S681" s="223"/>
      <c r="T681" s="224"/>
      <c r="AT681" s="225" t="s">
        <v>168</v>
      </c>
      <c r="AU681" s="225" t="s">
        <v>84</v>
      </c>
      <c r="AV681" s="12" t="s">
        <v>84</v>
      </c>
      <c r="AW681" s="12" t="s">
        <v>37</v>
      </c>
      <c r="AX681" s="12" t="s">
        <v>74</v>
      </c>
      <c r="AY681" s="225" t="s">
        <v>159</v>
      </c>
    </row>
    <row r="682" spans="2:65" s="12" customFormat="1" ht="12" x14ac:dyDescent="0.3">
      <c r="B682" s="215"/>
      <c r="C682" s="216"/>
      <c r="D682" s="206" t="s">
        <v>168</v>
      </c>
      <c r="E682" s="217" t="s">
        <v>30</v>
      </c>
      <c r="F682" s="218" t="s">
        <v>968</v>
      </c>
      <c r="G682" s="216"/>
      <c r="H682" s="219">
        <v>14.984999999999999</v>
      </c>
      <c r="I682" s="220"/>
      <c r="J682" s="216"/>
      <c r="K682" s="216"/>
      <c r="L682" s="221"/>
      <c r="M682" s="222"/>
      <c r="N682" s="223"/>
      <c r="O682" s="223"/>
      <c r="P682" s="223"/>
      <c r="Q682" s="223"/>
      <c r="R682" s="223"/>
      <c r="S682" s="223"/>
      <c r="T682" s="224"/>
      <c r="AT682" s="225" t="s">
        <v>168</v>
      </c>
      <c r="AU682" s="225" t="s">
        <v>84</v>
      </c>
      <c r="AV682" s="12" t="s">
        <v>84</v>
      </c>
      <c r="AW682" s="12" t="s">
        <v>37</v>
      </c>
      <c r="AX682" s="12" t="s">
        <v>74</v>
      </c>
      <c r="AY682" s="225" t="s">
        <v>159</v>
      </c>
    </row>
    <row r="683" spans="2:65" s="13" customFormat="1" ht="12" x14ac:dyDescent="0.3">
      <c r="B683" s="226"/>
      <c r="C683" s="227"/>
      <c r="D683" s="206" t="s">
        <v>168</v>
      </c>
      <c r="E683" s="228" t="s">
        <v>30</v>
      </c>
      <c r="F683" s="229" t="s">
        <v>186</v>
      </c>
      <c r="G683" s="227"/>
      <c r="H683" s="230">
        <v>162</v>
      </c>
      <c r="I683" s="231"/>
      <c r="J683" s="227"/>
      <c r="K683" s="227"/>
      <c r="L683" s="232"/>
      <c r="M683" s="233"/>
      <c r="N683" s="234"/>
      <c r="O683" s="234"/>
      <c r="P683" s="234"/>
      <c r="Q683" s="234"/>
      <c r="R683" s="234"/>
      <c r="S683" s="234"/>
      <c r="T683" s="235"/>
      <c r="AT683" s="236" t="s">
        <v>168</v>
      </c>
      <c r="AU683" s="236" t="s">
        <v>84</v>
      </c>
      <c r="AV683" s="13" t="s">
        <v>166</v>
      </c>
      <c r="AW683" s="13" t="s">
        <v>37</v>
      </c>
      <c r="AX683" s="13" t="s">
        <v>82</v>
      </c>
      <c r="AY683" s="236" t="s">
        <v>159</v>
      </c>
    </row>
    <row r="684" spans="2:65" s="1" customFormat="1" ht="38.25" customHeight="1" x14ac:dyDescent="0.3">
      <c r="B684" s="41"/>
      <c r="C684" s="192" t="s">
        <v>969</v>
      </c>
      <c r="D684" s="192" t="s">
        <v>161</v>
      </c>
      <c r="E684" s="193" t="s">
        <v>970</v>
      </c>
      <c r="F684" s="194" t="s">
        <v>971</v>
      </c>
      <c r="G684" s="195" t="s">
        <v>214</v>
      </c>
      <c r="H684" s="196">
        <v>2268</v>
      </c>
      <c r="I684" s="197"/>
      <c r="J684" s="198">
        <f>ROUND(I684*H684,2)</f>
        <v>0</v>
      </c>
      <c r="K684" s="194" t="s">
        <v>165</v>
      </c>
      <c r="L684" s="61"/>
      <c r="M684" s="199" t="s">
        <v>30</v>
      </c>
      <c r="N684" s="200" t="s">
        <v>45</v>
      </c>
      <c r="O684" s="42"/>
      <c r="P684" s="201">
        <f>O684*H684</f>
        <v>0</v>
      </c>
      <c r="Q684" s="201">
        <v>0</v>
      </c>
      <c r="R684" s="201">
        <f>Q684*H684</f>
        <v>0</v>
      </c>
      <c r="S684" s="201">
        <v>0</v>
      </c>
      <c r="T684" s="202">
        <f>S684*H684</f>
        <v>0</v>
      </c>
      <c r="AR684" s="24" t="s">
        <v>166</v>
      </c>
      <c r="AT684" s="24" t="s">
        <v>161</v>
      </c>
      <c r="AU684" s="24" t="s">
        <v>84</v>
      </c>
      <c r="AY684" s="24" t="s">
        <v>159</v>
      </c>
      <c r="BE684" s="203">
        <f>IF(N684="základní",J684,0)</f>
        <v>0</v>
      </c>
      <c r="BF684" s="203">
        <f>IF(N684="snížená",J684,0)</f>
        <v>0</v>
      </c>
      <c r="BG684" s="203">
        <f>IF(N684="zákl. přenesená",J684,0)</f>
        <v>0</v>
      </c>
      <c r="BH684" s="203">
        <f>IF(N684="sníž. přenesená",J684,0)</f>
        <v>0</v>
      </c>
      <c r="BI684" s="203">
        <f>IF(N684="nulová",J684,0)</f>
        <v>0</v>
      </c>
      <c r="BJ684" s="24" t="s">
        <v>82</v>
      </c>
      <c r="BK684" s="203">
        <f>ROUND(I684*H684,2)</f>
        <v>0</v>
      </c>
      <c r="BL684" s="24" t="s">
        <v>166</v>
      </c>
      <c r="BM684" s="24" t="s">
        <v>972</v>
      </c>
    </row>
    <row r="685" spans="2:65" s="11" customFormat="1" ht="12" x14ac:dyDescent="0.3">
      <c r="B685" s="204"/>
      <c r="C685" s="205"/>
      <c r="D685" s="206" t="s">
        <v>168</v>
      </c>
      <c r="E685" s="207" t="s">
        <v>30</v>
      </c>
      <c r="F685" s="208" t="s">
        <v>973</v>
      </c>
      <c r="G685" s="205"/>
      <c r="H685" s="207" t="s">
        <v>30</v>
      </c>
      <c r="I685" s="209"/>
      <c r="J685" s="205"/>
      <c r="K685" s="205"/>
      <c r="L685" s="210"/>
      <c r="M685" s="211"/>
      <c r="N685" s="212"/>
      <c r="O685" s="212"/>
      <c r="P685" s="212"/>
      <c r="Q685" s="212"/>
      <c r="R685" s="212"/>
      <c r="S685" s="212"/>
      <c r="T685" s="213"/>
      <c r="AT685" s="214" t="s">
        <v>168</v>
      </c>
      <c r="AU685" s="214" t="s">
        <v>84</v>
      </c>
      <c r="AV685" s="11" t="s">
        <v>82</v>
      </c>
      <c r="AW685" s="11" t="s">
        <v>37</v>
      </c>
      <c r="AX685" s="11" t="s">
        <v>74</v>
      </c>
      <c r="AY685" s="214" t="s">
        <v>159</v>
      </c>
    </row>
    <row r="686" spans="2:65" s="12" customFormat="1" ht="12" x14ac:dyDescent="0.3">
      <c r="B686" s="215"/>
      <c r="C686" s="216"/>
      <c r="D686" s="206" t="s">
        <v>168</v>
      </c>
      <c r="E686" s="217" t="s">
        <v>30</v>
      </c>
      <c r="F686" s="218" t="s">
        <v>974</v>
      </c>
      <c r="G686" s="216"/>
      <c r="H686" s="219">
        <v>2268</v>
      </c>
      <c r="I686" s="220"/>
      <c r="J686" s="216"/>
      <c r="K686" s="216"/>
      <c r="L686" s="221"/>
      <c r="M686" s="222"/>
      <c r="N686" s="223"/>
      <c r="O686" s="223"/>
      <c r="P686" s="223"/>
      <c r="Q686" s="223"/>
      <c r="R686" s="223"/>
      <c r="S686" s="223"/>
      <c r="T686" s="224"/>
      <c r="AT686" s="225" t="s">
        <v>168</v>
      </c>
      <c r="AU686" s="225" t="s">
        <v>84</v>
      </c>
      <c r="AV686" s="12" t="s">
        <v>84</v>
      </c>
      <c r="AW686" s="12" t="s">
        <v>37</v>
      </c>
      <c r="AX686" s="12" t="s">
        <v>82</v>
      </c>
      <c r="AY686" s="225" t="s">
        <v>159</v>
      </c>
    </row>
    <row r="687" spans="2:65" s="1" customFormat="1" ht="38.25" customHeight="1" x14ac:dyDescent="0.3">
      <c r="B687" s="41"/>
      <c r="C687" s="192" t="s">
        <v>975</v>
      </c>
      <c r="D687" s="192" t="s">
        <v>161</v>
      </c>
      <c r="E687" s="193" t="s">
        <v>976</v>
      </c>
      <c r="F687" s="194" t="s">
        <v>977</v>
      </c>
      <c r="G687" s="195" t="s">
        <v>214</v>
      </c>
      <c r="H687" s="196">
        <v>162</v>
      </c>
      <c r="I687" s="197"/>
      <c r="J687" s="198">
        <f>ROUND(I687*H687,2)</f>
        <v>0</v>
      </c>
      <c r="K687" s="194" t="s">
        <v>165</v>
      </c>
      <c r="L687" s="61"/>
      <c r="M687" s="199" t="s">
        <v>30</v>
      </c>
      <c r="N687" s="200" t="s">
        <v>45</v>
      </c>
      <c r="O687" s="42"/>
      <c r="P687" s="201">
        <f>O687*H687</f>
        <v>0</v>
      </c>
      <c r="Q687" s="201">
        <v>0</v>
      </c>
      <c r="R687" s="201">
        <f>Q687*H687</f>
        <v>0</v>
      </c>
      <c r="S687" s="201">
        <v>0</v>
      </c>
      <c r="T687" s="202">
        <f>S687*H687</f>
        <v>0</v>
      </c>
      <c r="AR687" s="24" t="s">
        <v>166</v>
      </c>
      <c r="AT687" s="24" t="s">
        <v>161</v>
      </c>
      <c r="AU687" s="24" t="s">
        <v>84</v>
      </c>
      <c r="AY687" s="24" t="s">
        <v>159</v>
      </c>
      <c r="BE687" s="203">
        <f>IF(N687="základní",J687,0)</f>
        <v>0</v>
      </c>
      <c r="BF687" s="203">
        <f>IF(N687="snížená",J687,0)</f>
        <v>0</v>
      </c>
      <c r="BG687" s="203">
        <f>IF(N687="zákl. přenesená",J687,0)</f>
        <v>0</v>
      </c>
      <c r="BH687" s="203">
        <f>IF(N687="sníž. přenesená",J687,0)</f>
        <v>0</v>
      </c>
      <c r="BI687" s="203">
        <f>IF(N687="nulová",J687,0)</f>
        <v>0</v>
      </c>
      <c r="BJ687" s="24" t="s">
        <v>82</v>
      </c>
      <c r="BK687" s="203">
        <f>ROUND(I687*H687,2)</f>
        <v>0</v>
      </c>
      <c r="BL687" s="24" t="s">
        <v>166</v>
      </c>
      <c r="BM687" s="24" t="s">
        <v>978</v>
      </c>
    </row>
    <row r="688" spans="2:65" s="1" customFormat="1" ht="25.5" customHeight="1" x14ac:dyDescent="0.3">
      <c r="B688" s="41"/>
      <c r="C688" s="192" t="s">
        <v>979</v>
      </c>
      <c r="D688" s="192" t="s">
        <v>161</v>
      </c>
      <c r="E688" s="193" t="s">
        <v>980</v>
      </c>
      <c r="F688" s="194" t="s">
        <v>981</v>
      </c>
      <c r="G688" s="195" t="s">
        <v>214</v>
      </c>
      <c r="H688" s="196">
        <v>162</v>
      </c>
      <c r="I688" s="197"/>
      <c r="J688" s="198">
        <f>ROUND(I688*H688,2)</f>
        <v>0</v>
      </c>
      <c r="K688" s="194" t="s">
        <v>165</v>
      </c>
      <c r="L688" s="61"/>
      <c r="M688" s="199" t="s">
        <v>30</v>
      </c>
      <c r="N688" s="200" t="s">
        <v>45</v>
      </c>
      <c r="O688" s="42"/>
      <c r="P688" s="201">
        <f>O688*H688</f>
        <v>0</v>
      </c>
      <c r="Q688" s="201">
        <v>0</v>
      </c>
      <c r="R688" s="201">
        <f>Q688*H688</f>
        <v>0</v>
      </c>
      <c r="S688" s="201">
        <v>0</v>
      </c>
      <c r="T688" s="202">
        <f>S688*H688</f>
        <v>0</v>
      </c>
      <c r="AR688" s="24" t="s">
        <v>166</v>
      </c>
      <c r="AT688" s="24" t="s">
        <v>161</v>
      </c>
      <c r="AU688" s="24" t="s">
        <v>84</v>
      </c>
      <c r="AY688" s="24" t="s">
        <v>159</v>
      </c>
      <c r="BE688" s="203">
        <f>IF(N688="základní",J688,0)</f>
        <v>0</v>
      </c>
      <c r="BF688" s="203">
        <f>IF(N688="snížená",J688,0)</f>
        <v>0</v>
      </c>
      <c r="BG688" s="203">
        <f>IF(N688="zákl. přenesená",J688,0)</f>
        <v>0</v>
      </c>
      <c r="BH688" s="203">
        <f>IF(N688="sníž. přenesená",J688,0)</f>
        <v>0</v>
      </c>
      <c r="BI688" s="203">
        <f>IF(N688="nulová",J688,0)</f>
        <v>0</v>
      </c>
      <c r="BJ688" s="24" t="s">
        <v>82</v>
      </c>
      <c r="BK688" s="203">
        <f>ROUND(I688*H688,2)</f>
        <v>0</v>
      </c>
      <c r="BL688" s="24" t="s">
        <v>166</v>
      </c>
      <c r="BM688" s="24" t="s">
        <v>982</v>
      </c>
    </row>
    <row r="689" spans="2:65" s="1" customFormat="1" ht="25.5" customHeight="1" x14ac:dyDescent="0.3">
      <c r="B689" s="41"/>
      <c r="C689" s="192" t="s">
        <v>983</v>
      </c>
      <c r="D689" s="192" t="s">
        <v>161</v>
      </c>
      <c r="E689" s="193" t="s">
        <v>984</v>
      </c>
      <c r="F689" s="194" t="s">
        <v>985</v>
      </c>
      <c r="G689" s="195" t="s">
        <v>214</v>
      </c>
      <c r="H689" s="196">
        <v>2268</v>
      </c>
      <c r="I689" s="197"/>
      <c r="J689" s="198">
        <f>ROUND(I689*H689,2)</f>
        <v>0</v>
      </c>
      <c r="K689" s="194" t="s">
        <v>165</v>
      </c>
      <c r="L689" s="61"/>
      <c r="M689" s="199" t="s">
        <v>30</v>
      </c>
      <c r="N689" s="200" t="s">
        <v>45</v>
      </c>
      <c r="O689" s="42"/>
      <c r="P689" s="201">
        <f>O689*H689</f>
        <v>0</v>
      </c>
      <c r="Q689" s="201">
        <v>0</v>
      </c>
      <c r="R689" s="201">
        <f>Q689*H689</f>
        <v>0</v>
      </c>
      <c r="S689" s="201">
        <v>0</v>
      </c>
      <c r="T689" s="202">
        <f>S689*H689</f>
        <v>0</v>
      </c>
      <c r="AR689" s="24" t="s">
        <v>166</v>
      </c>
      <c r="AT689" s="24" t="s">
        <v>161</v>
      </c>
      <c r="AU689" s="24" t="s">
        <v>84</v>
      </c>
      <c r="AY689" s="24" t="s">
        <v>159</v>
      </c>
      <c r="BE689" s="203">
        <f>IF(N689="základní",J689,0)</f>
        <v>0</v>
      </c>
      <c r="BF689" s="203">
        <f>IF(N689="snížená",J689,0)</f>
        <v>0</v>
      </c>
      <c r="BG689" s="203">
        <f>IF(N689="zákl. přenesená",J689,0)</f>
        <v>0</v>
      </c>
      <c r="BH689" s="203">
        <f>IF(N689="sníž. přenesená",J689,0)</f>
        <v>0</v>
      </c>
      <c r="BI689" s="203">
        <f>IF(N689="nulová",J689,0)</f>
        <v>0</v>
      </c>
      <c r="BJ689" s="24" t="s">
        <v>82</v>
      </c>
      <c r="BK689" s="203">
        <f>ROUND(I689*H689,2)</f>
        <v>0</v>
      </c>
      <c r="BL689" s="24" t="s">
        <v>166</v>
      </c>
      <c r="BM689" s="24" t="s">
        <v>986</v>
      </c>
    </row>
    <row r="690" spans="2:65" s="11" customFormat="1" ht="12" x14ac:dyDescent="0.3">
      <c r="B690" s="204"/>
      <c r="C690" s="205"/>
      <c r="D690" s="206" t="s">
        <v>168</v>
      </c>
      <c r="E690" s="207" t="s">
        <v>30</v>
      </c>
      <c r="F690" s="208" t="s">
        <v>973</v>
      </c>
      <c r="G690" s="205"/>
      <c r="H690" s="207" t="s">
        <v>30</v>
      </c>
      <c r="I690" s="209"/>
      <c r="J690" s="205"/>
      <c r="K690" s="205"/>
      <c r="L690" s="210"/>
      <c r="M690" s="211"/>
      <c r="N690" s="212"/>
      <c r="O690" s="212"/>
      <c r="P690" s="212"/>
      <c r="Q690" s="212"/>
      <c r="R690" s="212"/>
      <c r="S690" s="212"/>
      <c r="T690" s="213"/>
      <c r="AT690" s="214" t="s">
        <v>168</v>
      </c>
      <c r="AU690" s="214" t="s">
        <v>84</v>
      </c>
      <c r="AV690" s="11" t="s">
        <v>82</v>
      </c>
      <c r="AW690" s="11" t="s">
        <v>37</v>
      </c>
      <c r="AX690" s="11" t="s">
        <v>74</v>
      </c>
      <c r="AY690" s="214" t="s">
        <v>159</v>
      </c>
    </row>
    <row r="691" spans="2:65" s="12" customFormat="1" ht="12" x14ac:dyDescent="0.3">
      <c r="B691" s="215"/>
      <c r="C691" s="216"/>
      <c r="D691" s="206" t="s">
        <v>168</v>
      </c>
      <c r="E691" s="217" t="s">
        <v>30</v>
      </c>
      <c r="F691" s="218" t="s">
        <v>974</v>
      </c>
      <c r="G691" s="216"/>
      <c r="H691" s="219">
        <v>2268</v>
      </c>
      <c r="I691" s="220"/>
      <c r="J691" s="216"/>
      <c r="K691" s="216"/>
      <c r="L691" s="221"/>
      <c r="M691" s="222"/>
      <c r="N691" s="223"/>
      <c r="O691" s="223"/>
      <c r="P691" s="223"/>
      <c r="Q691" s="223"/>
      <c r="R691" s="223"/>
      <c r="S691" s="223"/>
      <c r="T691" s="224"/>
      <c r="AT691" s="225" t="s">
        <v>168</v>
      </c>
      <c r="AU691" s="225" t="s">
        <v>84</v>
      </c>
      <c r="AV691" s="12" t="s">
        <v>84</v>
      </c>
      <c r="AW691" s="12" t="s">
        <v>37</v>
      </c>
      <c r="AX691" s="12" t="s">
        <v>82</v>
      </c>
      <c r="AY691" s="225" t="s">
        <v>159</v>
      </c>
    </row>
    <row r="692" spans="2:65" s="1" customFormat="1" ht="25.5" customHeight="1" x14ac:dyDescent="0.3">
      <c r="B692" s="41"/>
      <c r="C692" s="192" t="s">
        <v>987</v>
      </c>
      <c r="D692" s="192" t="s">
        <v>161</v>
      </c>
      <c r="E692" s="193" t="s">
        <v>988</v>
      </c>
      <c r="F692" s="194" t="s">
        <v>989</v>
      </c>
      <c r="G692" s="195" t="s">
        <v>214</v>
      </c>
      <c r="H692" s="196">
        <v>162</v>
      </c>
      <c r="I692" s="197"/>
      <c r="J692" s="198">
        <f>ROUND(I692*H692,2)</f>
        <v>0</v>
      </c>
      <c r="K692" s="194" t="s">
        <v>165</v>
      </c>
      <c r="L692" s="61"/>
      <c r="M692" s="199" t="s">
        <v>30</v>
      </c>
      <c r="N692" s="200" t="s">
        <v>45</v>
      </c>
      <c r="O692" s="42"/>
      <c r="P692" s="201">
        <f>O692*H692</f>
        <v>0</v>
      </c>
      <c r="Q692" s="201">
        <v>0</v>
      </c>
      <c r="R692" s="201">
        <f>Q692*H692</f>
        <v>0</v>
      </c>
      <c r="S692" s="201">
        <v>0</v>
      </c>
      <c r="T692" s="202">
        <f>S692*H692</f>
        <v>0</v>
      </c>
      <c r="AR692" s="24" t="s">
        <v>166</v>
      </c>
      <c r="AT692" s="24" t="s">
        <v>161</v>
      </c>
      <c r="AU692" s="24" t="s">
        <v>84</v>
      </c>
      <c r="AY692" s="24" t="s">
        <v>159</v>
      </c>
      <c r="BE692" s="203">
        <f>IF(N692="základní",J692,0)</f>
        <v>0</v>
      </c>
      <c r="BF692" s="203">
        <f>IF(N692="snížená",J692,0)</f>
        <v>0</v>
      </c>
      <c r="BG692" s="203">
        <f>IF(N692="zákl. přenesená",J692,0)</f>
        <v>0</v>
      </c>
      <c r="BH692" s="203">
        <f>IF(N692="sníž. přenesená",J692,0)</f>
        <v>0</v>
      </c>
      <c r="BI692" s="203">
        <f>IF(N692="nulová",J692,0)</f>
        <v>0</v>
      </c>
      <c r="BJ692" s="24" t="s">
        <v>82</v>
      </c>
      <c r="BK692" s="203">
        <f>ROUND(I692*H692,2)</f>
        <v>0</v>
      </c>
      <c r="BL692" s="24" t="s">
        <v>166</v>
      </c>
      <c r="BM692" s="24" t="s">
        <v>990</v>
      </c>
    </row>
    <row r="693" spans="2:65" s="1" customFormat="1" ht="25.5" customHeight="1" x14ac:dyDescent="0.3">
      <c r="B693" s="41"/>
      <c r="C693" s="192" t="s">
        <v>991</v>
      </c>
      <c r="D693" s="192" t="s">
        <v>161</v>
      </c>
      <c r="E693" s="193" t="s">
        <v>992</v>
      </c>
      <c r="F693" s="194" t="s">
        <v>993</v>
      </c>
      <c r="G693" s="195" t="s">
        <v>214</v>
      </c>
      <c r="H693" s="196">
        <v>65</v>
      </c>
      <c r="I693" s="197"/>
      <c r="J693" s="198">
        <f>ROUND(I693*H693,2)</f>
        <v>0</v>
      </c>
      <c r="K693" s="194" t="s">
        <v>165</v>
      </c>
      <c r="L693" s="61"/>
      <c r="M693" s="199" t="s">
        <v>30</v>
      </c>
      <c r="N693" s="200" t="s">
        <v>45</v>
      </c>
      <c r="O693" s="42"/>
      <c r="P693" s="201">
        <f>O693*H693</f>
        <v>0</v>
      </c>
      <c r="Q693" s="201">
        <v>1.2999999999999999E-4</v>
      </c>
      <c r="R693" s="201">
        <f>Q693*H693</f>
        <v>8.4499999999999992E-3</v>
      </c>
      <c r="S693" s="201">
        <v>0</v>
      </c>
      <c r="T693" s="202">
        <f>S693*H693</f>
        <v>0</v>
      </c>
      <c r="AR693" s="24" t="s">
        <v>166</v>
      </c>
      <c r="AT693" s="24" t="s">
        <v>161</v>
      </c>
      <c r="AU693" s="24" t="s">
        <v>84</v>
      </c>
      <c r="AY693" s="24" t="s">
        <v>159</v>
      </c>
      <c r="BE693" s="203">
        <f>IF(N693="základní",J693,0)</f>
        <v>0</v>
      </c>
      <c r="BF693" s="203">
        <f>IF(N693="snížená",J693,0)</f>
        <v>0</v>
      </c>
      <c r="BG693" s="203">
        <f>IF(N693="zákl. přenesená",J693,0)</f>
        <v>0</v>
      </c>
      <c r="BH693" s="203">
        <f>IF(N693="sníž. přenesená",J693,0)</f>
        <v>0</v>
      </c>
      <c r="BI693" s="203">
        <f>IF(N693="nulová",J693,0)</f>
        <v>0</v>
      </c>
      <c r="BJ693" s="24" t="s">
        <v>82</v>
      </c>
      <c r="BK693" s="203">
        <f>ROUND(I693*H693,2)</f>
        <v>0</v>
      </c>
      <c r="BL693" s="24" t="s">
        <v>166</v>
      </c>
      <c r="BM693" s="24" t="s">
        <v>994</v>
      </c>
    </row>
    <row r="694" spans="2:65" s="1" customFormat="1" ht="25.5" customHeight="1" x14ac:dyDescent="0.3">
      <c r="B694" s="41"/>
      <c r="C694" s="192" t="s">
        <v>995</v>
      </c>
      <c r="D694" s="192" t="s">
        <v>161</v>
      </c>
      <c r="E694" s="193" t="s">
        <v>996</v>
      </c>
      <c r="F694" s="194" t="s">
        <v>997</v>
      </c>
      <c r="G694" s="195" t="s">
        <v>214</v>
      </c>
      <c r="H694" s="196">
        <v>227</v>
      </c>
      <c r="I694" s="197"/>
      <c r="J694" s="198">
        <f>ROUND(I694*H694,2)</f>
        <v>0</v>
      </c>
      <c r="K694" s="194" t="s">
        <v>165</v>
      </c>
      <c r="L694" s="61"/>
      <c r="M694" s="199" t="s">
        <v>30</v>
      </c>
      <c r="N694" s="200" t="s">
        <v>45</v>
      </c>
      <c r="O694" s="42"/>
      <c r="P694" s="201">
        <f>O694*H694</f>
        <v>0</v>
      </c>
      <c r="Q694" s="201">
        <v>2.1000000000000001E-4</v>
      </c>
      <c r="R694" s="201">
        <f>Q694*H694</f>
        <v>4.7670000000000004E-2</v>
      </c>
      <c r="S694" s="201">
        <v>0</v>
      </c>
      <c r="T694" s="202">
        <f>S694*H694</f>
        <v>0</v>
      </c>
      <c r="AR694" s="24" t="s">
        <v>166</v>
      </c>
      <c r="AT694" s="24" t="s">
        <v>161</v>
      </c>
      <c r="AU694" s="24" t="s">
        <v>84</v>
      </c>
      <c r="AY694" s="24" t="s">
        <v>159</v>
      </c>
      <c r="BE694" s="203">
        <f>IF(N694="základní",J694,0)</f>
        <v>0</v>
      </c>
      <c r="BF694" s="203">
        <f>IF(N694="snížená",J694,0)</f>
        <v>0</v>
      </c>
      <c r="BG694" s="203">
        <f>IF(N694="zákl. přenesená",J694,0)</f>
        <v>0</v>
      </c>
      <c r="BH694" s="203">
        <f>IF(N694="sníž. přenesená",J694,0)</f>
        <v>0</v>
      </c>
      <c r="BI694" s="203">
        <f>IF(N694="nulová",J694,0)</f>
        <v>0</v>
      </c>
      <c r="BJ694" s="24" t="s">
        <v>82</v>
      </c>
      <c r="BK694" s="203">
        <f>ROUND(I694*H694,2)</f>
        <v>0</v>
      </c>
      <c r="BL694" s="24" t="s">
        <v>166</v>
      </c>
      <c r="BM694" s="24" t="s">
        <v>998</v>
      </c>
    </row>
    <row r="695" spans="2:65" s="10" customFormat="1" ht="29.85" customHeight="1" x14ac:dyDescent="0.35">
      <c r="B695" s="176"/>
      <c r="C695" s="177"/>
      <c r="D695" s="178" t="s">
        <v>73</v>
      </c>
      <c r="E695" s="190" t="s">
        <v>999</v>
      </c>
      <c r="F695" s="190" t="s">
        <v>1000</v>
      </c>
      <c r="G695" s="177"/>
      <c r="H695" s="177"/>
      <c r="I695" s="180"/>
      <c r="J695" s="191">
        <f>BK695</f>
        <v>0</v>
      </c>
      <c r="K695" s="177"/>
      <c r="L695" s="182"/>
      <c r="M695" s="183"/>
      <c r="N695" s="184"/>
      <c r="O695" s="184"/>
      <c r="P695" s="185">
        <f>SUM(P696:P921)</f>
        <v>0</v>
      </c>
      <c r="Q695" s="184"/>
      <c r="R695" s="185">
        <f>SUM(R696:R921)</f>
        <v>0.53</v>
      </c>
      <c r="S695" s="184"/>
      <c r="T695" s="186">
        <f>SUM(T696:T921)</f>
        <v>170.51399299999997</v>
      </c>
      <c r="AR695" s="187" t="s">
        <v>82</v>
      </c>
      <c r="AT695" s="188" t="s">
        <v>73</v>
      </c>
      <c r="AU695" s="188" t="s">
        <v>82</v>
      </c>
      <c r="AY695" s="187" t="s">
        <v>159</v>
      </c>
      <c r="BK695" s="189">
        <f>SUM(BK696:BK921)</f>
        <v>0</v>
      </c>
    </row>
    <row r="696" spans="2:65" s="1" customFormat="1" ht="38.25" customHeight="1" x14ac:dyDescent="0.3">
      <c r="B696" s="41"/>
      <c r="C696" s="192" t="s">
        <v>1001</v>
      </c>
      <c r="D696" s="192" t="s">
        <v>161</v>
      </c>
      <c r="E696" s="193" t="s">
        <v>1002</v>
      </c>
      <c r="F696" s="194" t="s">
        <v>1003</v>
      </c>
      <c r="G696" s="195" t="s">
        <v>164</v>
      </c>
      <c r="H696" s="196">
        <v>2</v>
      </c>
      <c r="I696" s="197"/>
      <c r="J696" s="198">
        <f>ROUND(I696*H696,2)</f>
        <v>0</v>
      </c>
      <c r="K696" s="194" t="s">
        <v>165</v>
      </c>
      <c r="L696" s="61"/>
      <c r="M696" s="199" t="s">
        <v>30</v>
      </c>
      <c r="N696" s="200" t="s">
        <v>45</v>
      </c>
      <c r="O696" s="42"/>
      <c r="P696" s="201">
        <f>O696*H696</f>
        <v>0</v>
      </c>
      <c r="Q696" s="201">
        <v>0</v>
      </c>
      <c r="R696" s="201">
        <f>Q696*H696</f>
        <v>0</v>
      </c>
      <c r="S696" s="201">
        <v>1.8</v>
      </c>
      <c r="T696" s="202">
        <f>S696*H696</f>
        <v>3.6</v>
      </c>
      <c r="AR696" s="24" t="s">
        <v>166</v>
      </c>
      <c r="AT696" s="24" t="s">
        <v>161</v>
      </c>
      <c r="AU696" s="24" t="s">
        <v>84</v>
      </c>
      <c r="AY696" s="24" t="s">
        <v>159</v>
      </c>
      <c r="BE696" s="203">
        <f>IF(N696="základní",J696,0)</f>
        <v>0</v>
      </c>
      <c r="BF696" s="203">
        <f>IF(N696="snížená",J696,0)</f>
        <v>0</v>
      </c>
      <c r="BG696" s="203">
        <f>IF(N696="zákl. přenesená",J696,0)</f>
        <v>0</v>
      </c>
      <c r="BH696" s="203">
        <f>IF(N696="sníž. přenesená",J696,0)</f>
        <v>0</v>
      </c>
      <c r="BI696" s="203">
        <f>IF(N696="nulová",J696,0)</f>
        <v>0</v>
      </c>
      <c r="BJ696" s="24" t="s">
        <v>82</v>
      </c>
      <c r="BK696" s="203">
        <f>ROUND(I696*H696,2)</f>
        <v>0</v>
      </c>
      <c r="BL696" s="24" t="s">
        <v>166</v>
      </c>
      <c r="BM696" s="24" t="s">
        <v>1004</v>
      </c>
    </row>
    <row r="697" spans="2:65" s="11" customFormat="1" ht="12" x14ac:dyDescent="0.3">
      <c r="B697" s="204"/>
      <c r="C697" s="205"/>
      <c r="D697" s="206" t="s">
        <v>168</v>
      </c>
      <c r="E697" s="207" t="s">
        <v>30</v>
      </c>
      <c r="F697" s="208" t="s">
        <v>1005</v>
      </c>
      <c r="G697" s="205"/>
      <c r="H697" s="207" t="s">
        <v>30</v>
      </c>
      <c r="I697" s="209"/>
      <c r="J697" s="205"/>
      <c r="K697" s="205"/>
      <c r="L697" s="210"/>
      <c r="M697" s="211"/>
      <c r="N697" s="212"/>
      <c r="O697" s="212"/>
      <c r="P697" s="212"/>
      <c r="Q697" s="212"/>
      <c r="R697" s="212"/>
      <c r="S697" s="212"/>
      <c r="T697" s="213"/>
      <c r="AT697" s="214" t="s">
        <v>168</v>
      </c>
      <c r="AU697" s="214" t="s">
        <v>84</v>
      </c>
      <c r="AV697" s="11" t="s">
        <v>82</v>
      </c>
      <c r="AW697" s="11" t="s">
        <v>37</v>
      </c>
      <c r="AX697" s="11" t="s">
        <v>74</v>
      </c>
      <c r="AY697" s="214" t="s">
        <v>159</v>
      </c>
    </row>
    <row r="698" spans="2:65" s="11" customFormat="1" ht="12" x14ac:dyDescent="0.3">
      <c r="B698" s="204"/>
      <c r="C698" s="205"/>
      <c r="D698" s="206" t="s">
        <v>168</v>
      </c>
      <c r="E698" s="207" t="s">
        <v>30</v>
      </c>
      <c r="F698" s="208" t="s">
        <v>1006</v>
      </c>
      <c r="G698" s="205"/>
      <c r="H698" s="207" t="s">
        <v>30</v>
      </c>
      <c r="I698" s="209"/>
      <c r="J698" s="205"/>
      <c r="K698" s="205"/>
      <c r="L698" s="210"/>
      <c r="M698" s="211"/>
      <c r="N698" s="212"/>
      <c r="O698" s="212"/>
      <c r="P698" s="212"/>
      <c r="Q698" s="212"/>
      <c r="R698" s="212"/>
      <c r="S698" s="212"/>
      <c r="T698" s="213"/>
      <c r="AT698" s="214" t="s">
        <v>168</v>
      </c>
      <c r="AU698" s="214" t="s">
        <v>84</v>
      </c>
      <c r="AV698" s="11" t="s">
        <v>82</v>
      </c>
      <c r="AW698" s="11" t="s">
        <v>37</v>
      </c>
      <c r="AX698" s="11" t="s">
        <v>74</v>
      </c>
      <c r="AY698" s="214" t="s">
        <v>159</v>
      </c>
    </row>
    <row r="699" spans="2:65" s="12" customFormat="1" ht="12" x14ac:dyDescent="0.3">
      <c r="B699" s="215"/>
      <c r="C699" s="216"/>
      <c r="D699" s="206" t="s">
        <v>168</v>
      </c>
      <c r="E699" s="217" t="s">
        <v>30</v>
      </c>
      <c r="F699" s="218" t="s">
        <v>1007</v>
      </c>
      <c r="G699" s="216"/>
      <c r="H699" s="219">
        <v>0.9</v>
      </c>
      <c r="I699" s="220"/>
      <c r="J699" s="216"/>
      <c r="K699" s="216"/>
      <c r="L699" s="221"/>
      <c r="M699" s="222"/>
      <c r="N699" s="223"/>
      <c r="O699" s="223"/>
      <c r="P699" s="223"/>
      <c r="Q699" s="223"/>
      <c r="R699" s="223"/>
      <c r="S699" s="223"/>
      <c r="T699" s="224"/>
      <c r="AT699" s="225" t="s">
        <v>168</v>
      </c>
      <c r="AU699" s="225" t="s">
        <v>84</v>
      </c>
      <c r="AV699" s="12" t="s">
        <v>84</v>
      </c>
      <c r="AW699" s="12" t="s">
        <v>37</v>
      </c>
      <c r="AX699" s="12" t="s">
        <v>74</v>
      </c>
      <c r="AY699" s="225" t="s">
        <v>159</v>
      </c>
    </row>
    <row r="700" spans="2:65" s="11" customFormat="1" ht="12" x14ac:dyDescent="0.3">
      <c r="B700" s="204"/>
      <c r="C700" s="205"/>
      <c r="D700" s="206" t="s">
        <v>168</v>
      </c>
      <c r="E700" s="207" t="s">
        <v>30</v>
      </c>
      <c r="F700" s="208" t="s">
        <v>1008</v>
      </c>
      <c r="G700" s="205"/>
      <c r="H700" s="207" t="s">
        <v>30</v>
      </c>
      <c r="I700" s="209"/>
      <c r="J700" s="205"/>
      <c r="K700" s="205"/>
      <c r="L700" s="210"/>
      <c r="M700" s="211"/>
      <c r="N700" s="212"/>
      <c r="O700" s="212"/>
      <c r="P700" s="212"/>
      <c r="Q700" s="212"/>
      <c r="R700" s="212"/>
      <c r="S700" s="212"/>
      <c r="T700" s="213"/>
      <c r="AT700" s="214" t="s">
        <v>168</v>
      </c>
      <c r="AU700" s="214" t="s">
        <v>84</v>
      </c>
      <c r="AV700" s="11" t="s">
        <v>82</v>
      </c>
      <c r="AW700" s="11" t="s">
        <v>37</v>
      </c>
      <c r="AX700" s="11" t="s">
        <v>74</v>
      </c>
      <c r="AY700" s="214" t="s">
        <v>159</v>
      </c>
    </row>
    <row r="701" spans="2:65" s="12" customFormat="1" ht="12" x14ac:dyDescent="0.3">
      <c r="B701" s="215"/>
      <c r="C701" s="216"/>
      <c r="D701" s="206" t="s">
        <v>168</v>
      </c>
      <c r="E701" s="217" t="s">
        <v>30</v>
      </c>
      <c r="F701" s="218" t="s">
        <v>1009</v>
      </c>
      <c r="G701" s="216"/>
      <c r="H701" s="219">
        <v>0.56999999999999995</v>
      </c>
      <c r="I701" s="220"/>
      <c r="J701" s="216"/>
      <c r="K701" s="216"/>
      <c r="L701" s="221"/>
      <c r="M701" s="222"/>
      <c r="N701" s="223"/>
      <c r="O701" s="223"/>
      <c r="P701" s="223"/>
      <c r="Q701" s="223"/>
      <c r="R701" s="223"/>
      <c r="S701" s="223"/>
      <c r="T701" s="224"/>
      <c r="AT701" s="225" t="s">
        <v>168</v>
      </c>
      <c r="AU701" s="225" t="s">
        <v>84</v>
      </c>
      <c r="AV701" s="12" t="s">
        <v>84</v>
      </c>
      <c r="AW701" s="12" t="s">
        <v>37</v>
      </c>
      <c r="AX701" s="12" t="s">
        <v>74</v>
      </c>
      <c r="AY701" s="225" t="s">
        <v>159</v>
      </c>
    </row>
    <row r="702" spans="2:65" s="12" customFormat="1" ht="12" x14ac:dyDescent="0.3">
      <c r="B702" s="215"/>
      <c r="C702" s="216"/>
      <c r="D702" s="206" t="s">
        <v>168</v>
      </c>
      <c r="E702" s="217" t="s">
        <v>30</v>
      </c>
      <c r="F702" s="218" t="s">
        <v>1010</v>
      </c>
      <c r="G702" s="216"/>
      <c r="H702" s="219">
        <v>0.53</v>
      </c>
      <c r="I702" s="220"/>
      <c r="J702" s="216"/>
      <c r="K702" s="216"/>
      <c r="L702" s="221"/>
      <c r="M702" s="222"/>
      <c r="N702" s="223"/>
      <c r="O702" s="223"/>
      <c r="P702" s="223"/>
      <c r="Q702" s="223"/>
      <c r="R702" s="223"/>
      <c r="S702" s="223"/>
      <c r="T702" s="224"/>
      <c r="AT702" s="225" t="s">
        <v>168</v>
      </c>
      <c r="AU702" s="225" t="s">
        <v>84</v>
      </c>
      <c r="AV702" s="12" t="s">
        <v>84</v>
      </c>
      <c r="AW702" s="12" t="s">
        <v>37</v>
      </c>
      <c r="AX702" s="12" t="s">
        <v>74</v>
      </c>
      <c r="AY702" s="225" t="s">
        <v>159</v>
      </c>
    </row>
    <row r="703" spans="2:65" s="13" customFormat="1" ht="12" x14ac:dyDescent="0.3">
      <c r="B703" s="226"/>
      <c r="C703" s="227"/>
      <c r="D703" s="206" t="s">
        <v>168</v>
      </c>
      <c r="E703" s="228" t="s">
        <v>30</v>
      </c>
      <c r="F703" s="229" t="s">
        <v>186</v>
      </c>
      <c r="G703" s="227"/>
      <c r="H703" s="230">
        <v>2</v>
      </c>
      <c r="I703" s="231"/>
      <c r="J703" s="227"/>
      <c r="K703" s="227"/>
      <c r="L703" s="232"/>
      <c r="M703" s="233"/>
      <c r="N703" s="234"/>
      <c r="O703" s="234"/>
      <c r="P703" s="234"/>
      <c r="Q703" s="234"/>
      <c r="R703" s="234"/>
      <c r="S703" s="234"/>
      <c r="T703" s="235"/>
      <c r="AT703" s="236" t="s">
        <v>168</v>
      </c>
      <c r="AU703" s="236" t="s">
        <v>84</v>
      </c>
      <c r="AV703" s="13" t="s">
        <v>166</v>
      </c>
      <c r="AW703" s="13" t="s">
        <v>37</v>
      </c>
      <c r="AX703" s="13" t="s">
        <v>82</v>
      </c>
      <c r="AY703" s="236" t="s">
        <v>159</v>
      </c>
    </row>
    <row r="704" spans="2:65" s="1" customFormat="1" ht="25.5" customHeight="1" x14ac:dyDescent="0.3">
      <c r="B704" s="41"/>
      <c r="C704" s="192" t="s">
        <v>1011</v>
      </c>
      <c r="D704" s="192" t="s">
        <v>161</v>
      </c>
      <c r="E704" s="193" t="s">
        <v>1012</v>
      </c>
      <c r="F704" s="194" t="s">
        <v>1013</v>
      </c>
      <c r="G704" s="195" t="s">
        <v>214</v>
      </c>
      <c r="H704" s="196">
        <v>41</v>
      </c>
      <c r="I704" s="197"/>
      <c r="J704" s="198">
        <f>ROUND(I704*H704,2)</f>
        <v>0</v>
      </c>
      <c r="K704" s="194" t="s">
        <v>165</v>
      </c>
      <c r="L704" s="61"/>
      <c r="M704" s="199" t="s">
        <v>30</v>
      </c>
      <c r="N704" s="200" t="s">
        <v>45</v>
      </c>
      <c r="O704" s="42"/>
      <c r="P704" s="201">
        <f>O704*H704</f>
        <v>0</v>
      </c>
      <c r="Q704" s="201">
        <v>0</v>
      </c>
      <c r="R704" s="201">
        <f>Q704*H704</f>
        <v>0</v>
      </c>
      <c r="S704" s="201">
        <v>0.13100000000000001</v>
      </c>
      <c r="T704" s="202">
        <f>S704*H704</f>
        <v>5.3710000000000004</v>
      </c>
      <c r="AR704" s="24" t="s">
        <v>166</v>
      </c>
      <c r="AT704" s="24" t="s">
        <v>161</v>
      </c>
      <c r="AU704" s="24" t="s">
        <v>84</v>
      </c>
      <c r="AY704" s="24" t="s">
        <v>159</v>
      </c>
      <c r="BE704" s="203">
        <f>IF(N704="základní",J704,0)</f>
        <v>0</v>
      </c>
      <c r="BF704" s="203">
        <f>IF(N704="snížená",J704,0)</f>
        <v>0</v>
      </c>
      <c r="BG704" s="203">
        <f>IF(N704="zákl. přenesená",J704,0)</f>
        <v>0</v>
      </c>
      <c r="BH704" s="203">
        <f>IF(N704="sníž. přenesená",J704,0)</f>
        <v>0</v>
      </c>
      <c r="BI704" s="203">
        <f>IF(N704="nulová",J704,0)</f>
        <v>0</v>
      </c>
      <c r="BJ704" s="24" t="s">
        <v>82</v>
      </c>
      <c r="BK704" s="203">
        <f>ROUND(I704*H704,2)</f>
        <v>0</v>
      </c>
      <c r="BL704" s="24" t="s">
        <v>166</v>
      </c>
      <c r="BM704" s="24" t="s">
        <v>1014</v>
      </c>
    </row>
    <row r="705" spans="2:65" s="12" customFormat="1" ht="12" x14ac:dyDescent="0.3">
      <c r="B705" s="215"/>
      <c r="C705" s="216"/>
      <c r="D705" s="206" t="s">
        <v>168</v>
      </c>
      <c r="E705" s="217" t="s">
        <v>30</v>
      </c>
      <c r="F705" s="218" t="s">
        <v>1015</v>
      </c>
      <c r="G705" s="216"/>
      <c r="H705" s="219">
        <v>11.84</v>
      </c>
      <c r="I705" s="220"/>
      <c r="J705" s="216"/>
      <c r="K705" s="216"/>
      <c r="L705" s="221"/>
      <c r="M705" s="222"/>
      <c r="N705" s="223"/>
      <c r="O705" s="223"/>
      <c r="P705" s="223"/>
      <c r="Q705" s="223"/>
      <c r="R705" s="223"/>
      <c r="S705" s="223"/>
      <c r="T705" s="224"/>
      <c r="AT705" s="225" t="s">
        <v>168</v>
      </c>
      <c r="AU705" s="225" t="s">
        <v>84</v>
      </c>
      <c r="AV705" s="12" t="s">
        <v>84</v>
      </c>
      <c r="AW705" s="12" t="s">
        <v>37</v>
      </c>
      <c r="AX705" s="12" t="s">
        <v>74</v>
      </c>
      <c r="AY705" s="225" t="s">
        <v>159</v>
      </c>
    </row>
    <row r="706" spans="2:65" s="12" customFormat="1" ht="12" x14ac:dyDescent="0.3">
      <c r="B706" s="215"/>
      <c r="C706" s="216"/>
      <c r="D706" s="206" t="s">
        <v>168</v>
      </c>
      <c r="E706" s="217" t="s">
        <v>30</v>
      </c>
      <c r="F706" s="218" t="s">
        <v>1016</v>
      </c>
      <c r="G706" s="216"/>
      <c r="H706" s="219">
        <v>36.479999999999997</v>
      </c>
      <c r="I706" s="220"/>
      <c r="J706" s="216"/>
      <c r="K706" s="216"/>
      <c r="L706" s="221"/>
      <c r="M706" s="222"/>
      <c r="N706" s="223"/>
      <c r="O706" s="223"/>
      <c r="P706" s="223"/>
      <c r="Q706" s="223"/>
      <c r="R706" s="223"/>
      <c r="S706" s="223"/>
      <c r="T706" s="224"/>
      <c r="AT706" s="225" t="s">
        <v>168</v>
      </c>
      <c r="AU706" s="225" t="s">
        <v>84</v>
      </c>
      <c r="AV706" s="12" t="s">
        <v>84</v>
      </c>
      <c r="AW706" s="12" t="s">
        <v>37</v>
      </c>
      <c r="AX706" s="12" t="s">
        <v>74</v>
      </c>
      <c r="AY706" s="225" t="s">
        <v>159</v>
      </c>
    </row>
    <row r="707" spans="2:65" s="11" customFormat="1" ht="12" x14ac:dyDescent="0.3">
      <c r="B707" s="204"/>
      <c r="C707" s="205"/>
      <c r="D707" s="206" t="s">
        <v>168</v>
      </c>
      <c r="E707" s="207" t="s">
        <v>30</v>
      </c>
      <c r="F707" s="208" t="s">
        <v>1017</v>
      </c>
      <c r="G707" s="205"/>
      <c r="H707" s="207" t="s">
        <v>30</v>
      </c>
      <c r="I707" s="209"/>
      <c r="J707" s="205"/>
      <c r="K707" s="205"/>
      <c r="L707" s="210"/>
      <c r="M707" s="211"/>
      <c r="N707" s="212"/>
      <c r="O707" s="212"/>
      <c r="P707" s="212"/>
      <c r="Q707" s="212"/>
      <c r="R707" s="212"/>
      <c r="S707" s="212"/>
      <c r="T707" s="213"/>
      <c r="AT707" s="214" t="s">
        <v>168</v>
      </c>
      <c r="AU707" s="214" t="s">
        <v>84</v>
      </c>
      <c r="AV707" s="11" t="s">
        <v>82</v>
      </c>
      <c r="AW707" s="11" t="s">
        <v>37</v>
      </c>
      <c r="AX707" s="11" t="s">
        <v>74</v>
      </c>
      <c r="AY707" s="214" t="s">
        <v>159</v>
      </c>
    </row>
    <row r="708" spans="2:65" s="12" customFormat="1" ht="12" x14ac:dyDescent="0.3">
      <c r="B708" s="215"/>
      <c r="C708" s="216"/>
      <c r="D708" s="206" t="s">
        <v>168</v>
      </c>
      <c r="E708" s="217" t="s">
        <v>30</v>
      </c>
      <c r="F708" s="218" t="s">
        <v>1018</v>
      </c>
      <c r="G708" s="216"/>
      <c r="H708" s="219">
        <v>-9.8000000000000007</v>
      </c>
      <c r="I708" s="220"/>
      <c r="J708" s="216"/>
      <c r="K708" s="216"/>
      <c r="L708" s="221"/>
      <c r="M708" s="222"/>
      <c r="N708" s="223"/>
      <c r="O708" s="223"/>
      <c r="P708" s="223"/>
      <c r="Q708" s="223"/>
      <c r="R708" s="223"/>
      <c r="S708" s="223"/>
      <c r="T708" s="224"/>
      <c r="AT708" s="225" t="s">
        <v>168</v>
      </c>
      <c r="AU708" s="225" t="s">
        <v>84</v>
      </c>
      <c r="AV708" s="12" t="s">
        <v>84</v>
      </c>
      <c r="AW708" s="12" t="s">
        <v>37</v>
      </c>
      <c r="AX708" s="12" t="s">
        <v>74</v>
      </c>
      <c r="AY708" s="225" t="s">
        <v>159</v>
      </c>
    </row>
    <row r="709" spans="2:65" s="12" customFormat="1" ht="12" x14ac:dyDescent="0.3">
      <c r="B709" s="215"/>
      <c r="C709" s="216"/>
      <c r="D709" s="206" t="s">
        <v>168</v>
      </c>
      <c r="E709" s="217" t="s">
        <v>30</v>
      </c>
      <c r="F709" s="218" t="s">
        <v>1019</v>
      </c>
      <c r="G709" s="216"/>
      <c r="H709" s="219">
        <v>-1.44</v>
      </c>
      <c r="I709" s="220"/>
      <c r="J709" s="216"/>
      <c r="K709" s="216"/>
      <c r="L709" s="221"/>
      <c r="M709" s="222"/>
      <c r="N709" s="223"/>
      <c r="O709" s="223"/>
      <c r="P709" s="223"/>
      <c r="Q709" s="223"/>
      <c r="R709" s="223"/>
      <c r="S709" s="223"/>
      <c r="T709" s="224"/>
      <c r="AT709" s="225" t="s">
        <v>168</v>
      </c>
      <c r="AU709" s="225" t="s">
        <v>84</v>
      </c>
      <c r="AV709" s="12" t="s">
        <v>84</v>
      </c>
      <c r="AW709" s="12" t="s">
        <v>37</v>
      </c>
      <c r="AX709" s="12" t="s">
        <v>74</v>
      </c>
      <c r="AY709" s="225" t="s">
        <v>159</v>
      </c>
    </row>
    <row r="710" spans="2:65" s="12" customFormat="1" ht="12" x14ac:dyDescent="0.3">
      <c r="B710" s="215"/>
      <c r="C710" s="216"/>
      <c r="D710" s="206" t="s">
        <v>168</v>
      </c>
      <c r="E710" s="217" t="s">
        <v>30</v>
      </c>
      <c r="F710" s="218" t="s">
        <v>1020</v>
      </c>
      <c r="G710" s="216"/>
      <c r="H710" s="219">
        <v>3.92</v>
      </c>
      <c r="I710" s="220"/>
      <c r="J710" s="216"/>
      <c r="K710" s="216"/>
      <c r="L710" s="221"/>
      <c r="M710" s="222"/>
      <c r="N710" s="223"/>
      <c r="O710" s="223"/>
      <c r="P710" s="223"/>
      <c r="Q710" s="223"/>
      <c r="R710" s="223"/>
      <c r="S710" s="223"/>
      <c r="T710" s="224"/>
      <c r="AT710" s="225" t="s">
        <v>168</v>
      </c>
      <c r="AU710" s="225" t="s">
        <v>84</v>
      </c>
      <c r="AV710" s="12" t="s">
        <v>84</v>
      </c>
      <c r="AW710" s="12" t="s">
        <v>37</v>
      </c>
      <c r="AX710" s="12" t="s">
        <v>74</v>
      </c>
      <c r="AY710" s="225" t="s">
        <v>159</v>
      </c>
    </row>
    <row r="711" spans="2:65" s="13" customFormat="1" ht="12" x14ac:dyDescent="0.3">
      <c r="B711" s="226"/>
      <c r="C711" s="227"/>
      <c r="D711" s="206" t="s">
        <v>168</v>
      </c>
      <c r="E711" s="228" t="s">
        <v>30</v>
      </c>
      <c r="F711" s="229" t="s">
        <v>186</v>
      </c>
      <c r="G711" s="227"/>
      <c r="H711" s="230">
        <v>41</v>
      </c>
      <c r="I711" s="231"/>
      <c r="J711" s="227"/>
      <c r="K711" s="227"/>
      <c r="L711" s="232"/>
      <c r="M711" s="233"/>
      <c r="N711" s="234"/>
      <c r="O711" s="234"/>
      <c r="P711" s="234"/>
      <c r="Q711" s="234"/>
      <c r="R711" s="234"/>
      <c r="S711" s="234"/>
      <c r="T711" s="235"/>
      <c r="AT711" s="236" t="s">
        <v>168</v>
      </c>
      <c r="AU711" s="236" t="s">
        <v>84</v>
      </c>
      <c r="AV711" s="13" t="s">
        <v>166</v>
      </c>
      <c r="AW711" s="13" t="s">
        <v>37</v>
      </c>
      <c r="AX711" s="13" t="s">
        <v>82</v>
      </c>
      <c r="AY711" s="236" t="s">
        <v>159</v>
      </c>
    </row>
    <row r="712" spans="2:65" s="1" customFormat="1" ht="25.5" customHeight="1" x14ac:dyDescent="0.3">
      <c r="B712" s="41"/>
      <c r="C712" s="192" t="s">
        <v>1021</v>
      </c>
      <c r="D712" s="192" t="s">
        <v>161</v>
      </c>
      <c r="E712" s="193" t="s">
        <v>1022</v>
      </c>
      <c r="F712" s="194" t="s">
        <v>1023</v>
      </c>
      <c r="G712" s="195" t="s">
        <v>214</v>
      </c>
      <c r="H712" s="196">
        <v>31</v>
      </c>
      <c r="I712" s="197"/>
      <c r="J712" s="198">
        <f>ROUND(I712*H712,2)</f>
        <v>0</v>
      </c>
      <c r="K712" s="194" t="s">
        <v>165</v>
      </c>
      <c r="L712" s="61"/>
      <c r="M712" s="199" t="s">
        <v>30</v>
      </c>
      <c r="N712" s="200" t="s">
        <v>45</v>
      </c>
      <c r="O712" s="42"/>
      <c r="P712" s="201">
        <f>O712*H712</f>
        <v>0</v>
      </c>
      <c r="Q712" s="201">
        <v>0</v>
      </c>
      <c r="R712" s="201">
        <f>Q712*H712</f>
        <v>0</v>
      </c>
      <c r="S712" s="201">
        <v>0.26100000000000001</v>
      </c>
      <c r="T712" s="202">
        <f>S712*H712</f>
        <v>8.0910000000000011</v>
      </c>
      <c r="AR712" s="24" t="s">
        <v>166</v>
      </c>
      <c r="AT712" s="24" t="s">
        <v>161</v>
      </c>
      <c r="AU712" s="24" t="s">
        <v>84</v>
      </c>
      <c r="AY712" s="24" t="s">
        <v>159</v>
      </c>
      <c r="BE712" s="203">
        <f>IF(N712="základní",J712,0)</f>
        <v>0</v>
      </c>
      <c r="BF712" s="203">
        <f>IF(N712="snížená",J712,0)</f>
        <v>0</v>
      </c>
      <c r="BG712" s="203">
        <f>IF(N712="zákl. přenesená",J712,0)</f>
        <v>0</v>
      </c>
      <c r="BH712" s="203">
        <f>IF(N712="sníž. přenesená",J712,0)</f>
        <v>0</v>
      </c>
      <c r="BI712" s="203">
        <f>IF(N712="nulová",J712,0)</f>
        <v>0</v>
      </c>
      <c r="BJ712" s="24" t="s">
        <v>82</v>
      </c>
      <c r="BK712" s="203">
        <f>ROUND(I712*H712,2)</f>
        <v>0</v>
      </c>
      <c r="BL712" s="24" t="s">
        <v>166</v>
      </c>
      <c r="BM712" s="24" t="s">
        <v>1024</v>
      </c>
    </row>
    <row r="713" spans="2:65" s="12" customFormat="1" ht="12" x14ac:dyDescent="0.3">
      <c r="B713" s="215"/>
      <c r="C713" s="216"/>
      <c r="D713" s="206" t="s">
        <v>168</v>
      </c>
      <c r="E713" s="217" t="s">
        <v>30</v>
      </c>
      <c r="F713" s="218" t="s">
        <v>1025</v>
      </c>
      <c r="G713" s="216"/>
      <c r="H713" s="219">
        <v>29.414999999999999</v>
      </c>
      <c r="I713" s="220"/>
      <c r="J713" s="216"/>
      <c r="K713" s="216"/>
      <c r="L713" s="221"/>
      <c r="M713" s="222"/>
      <c r="N713" s="223"/>
      <c r="O713" s="223"/>
      <c r="P713" s="223"/>
      <c r="Q713" s="223"/>
      <c r="R713" s="223"/>
      <c r="S713" s="223"/>
      <c r="T713" s="224"/>
      <c r="AT713" s="225" t="s">
        <v>168</v>
      </c>
      <c r="AU713" s="225" t="s">
        <v>84</v>
      </c>
      <c r="AV713" s="12" t="s">
        <v>84</v>
      </c>
      <c r="AW713" s="12" t="s">
        <v>37</v>
      </c>
      <c r="AX713" s="12" t="s">
        <v>74</v>
      </c>
      <c r="AY713" s="225" t="s">
        <v>159</v>
      </c>
    </row>
    <row r="714" spans="2:65" s="12" customFormat="1" ht="12" x14ac:dyDescent="0.3">
      <c r="B714" s="215"/>
      <c r="C714" s="216"/>
      <c r="D714" s="206" t="s">
        <v>168</v>
      </c>
      <c r="E714" s="217" t="s">
        <v>30</v>
      </c>
      <c r="F714" s="218" t="s">
        <v>1026</v>
      </c>
      <c r="G714" s="216"/>
      <c r="H714" s="219">
        <v>1.585</v>
      </c>
      <c r="I714" s="220"/>
      <c r="J714" s="216"/>
      <c r="K714" s="216"/>
      <c r="L714" s="221"/>
      <c r="M714" s="222"/>
      <c r="N714" s="223"/>
      <c r="O714" s="223"/>
      <c r="P714" s="223"/>
      <c r="Q714" s="223"/>
      <c r="R714" s="223"/>
      <c r="S714" s="223"/>
      <c r="T714" s="224"/>
      <c r="AT714" s="225" t="s">
        <v>168</v>
      </c>
      <c r="AU714" s="225" t="s">
        <v>84</v>
      </c>
      <c r="AV714" s="12" t="s">
        <v>84</v>
      </c>
      <c r="AW714" s="12" t="s">
        <v>37</v>
      </c>
      <c r="AX714" s="12" t="s">
        <v>74</v>
      </c>
      <c r="AY714" s="225" t="s">
        <v>159</v>
      </c>
    </row>
    <row r="715" spans="2:65" s="13" customFormat="1" ht="12" x14ac:dyDescent="0.3">
      <c r="B715" s="226"/>
      <c r="C715" s="227"/>
      <c r="D715" s="206" t="s">
        <v>168</v>
      </c>
      <c r="E715" s="228" t="s">
        <v>30</v>
      </c>
      <c r="F715" s="229" t="s">
        <v>186</v>
      </c>
      <c r="G715" s="227"/>
      <c r="H715" s="230">
        <v>31</v>
      </c>
      <c r="I715" s="231"/>
      <c r="J715" s="227"/>
      <c r="K715" s="227"/>
      <c r="L715" s="232"/>
      <c r="M715" s="233"/>
      <c r="N715" s="234"/>
      <c r="O715" s="234"/>
      <c r="P715" s="234"/>
      <c r="Q715" s="234"/>
      <c r="R715" s="234"/>
      <c r="S715" s="234"/>
      <c r="T715" s="235"/>
      <c r="AT715" s="236" t="s">
        <v>168</v>
      </c>
      <c r="AU715" s="236" t="s">
        <v>84</v>
      </c>
      <c r="AV715" s="13" t="s">
        <v>166</v>
      </c>
      <c r="AW715" s="13" t="s">
        <v>37</v>
      </c>
      <c r="AX715" s="13" t="s">
        <v>82</v>
      </c>
      <c r="AY715" s="236" t="s">
        <v>159</v>
      </c>
    </row>
    <row r="716" spans="2:65" s="1" customFormat="1" ht="38.25" customHeight="1" x14ac:dyDescent="0.3">
      <c r="B716" s="41"/>
      <c r="C716" s="192" t="s">
        <v>1027</v>
      </c>
      <c r="D716" s="192" t="s">
        <v>161</v>
      </c>
      <c r="E716" s="193" t="s">
        <v>1028</v>
      </c>
      <c r="F716" s="194" t="s">
        <v>1029</v>
      </c>
      <c r="G716" s="195" t="s">
        <v>456</v>
      </c>
      <c r="H716" s="196">
        <v>1</v>
      </c>
      <c r="I716" s="197"/>
      <c r="J716" s="198">
        <f>ROUND(I716*H716,2)</f>
        <v>0</v>
      </c>
      <c r="K716" s="194" t="s">
        <v>165</v>
      </c>
      <c r="L716" s="61"/>
      <c r="M716" s="199" t="s">
        <v>30</v>
      </c>
      <c r="N716" s="200" t="s">
        <v>45</v>
      </c>
      <c r="O716" s="42"/>
      <c r="P716" s="201">
        <f>O716*H716</f>
        <v>0</v>
      </c>
      <c r="Q716" s="201">
        <v>0</v>
      </c>
      <c r="R716" s="201">
        <f>Q716*H716</f>
        <v>0</v>
      </c>
      <c r="S716" s="201">
        <v>7.3999999999999996E-2</v>
      </c>
      <c r="T716" s="202">
        <f>S716*H716</f>
        <v>7.3999999999999996E-2</v>
      </c>
      <c r="AR716" s="24" t="s">
        <v>166</v>
      </c>
      <c r="AT716" s="24" t="s">
        <v>161</v>
      </c>
      <c r="AU716" s="24" t="s">
        <v>84</v>
      </c>
      <c r="AY716" s="24" t="s">
        <v>159</v>
      </c>
      <c r="BE716" s="203">
        <f>IF(N716="základní",J716,0)</f>
        <v>0</v>
      </c>
      <c r="BF716" s="203">
        <f>IF(N716="snížená",J716,0)</f>
        <v>0</v>
      </c>
      <c r="BG716" s="203">
        <f>IF(N716="zákl. přenesená",J716,0)</f>
        <v>0</v>
      </c>
      <c r="BH716" s="203">
        <f>IF(N716="sníž. přenesená",J716,0)</f>
        <v>0</v>
      </c>
      <c r="BI716" s="203">
        <f>IF(N716="nulová",J716,0)</f>
        <v>0</v>
      </c>
      <c r="BJ716" s="24" t="s">
        <v>82</v>
      </c>
      <c r="BK716" s="203">
        <f>ROUND(I716*H716,2)</f>
        <v>0</v>
      </c>
      <c r="BL716" s="24" t="s">
        <v>166</v>
      </c>
      <c r="BM716" s="24" t="s">
        <v>1030</v>
      </c>
    </row>
    <row r="717" spans="2:65" s="11" customFormat="1" ht="12" x14ac:dyDescent="0.3">
      <c r="B717" s="204"/>
      <c r="C717" s="205"/>
      <c r="D717" s="206" t="s">
        <v>168</v>
      </c>
      <c r="E717" s="207" t="s">
        <v>30</v>
      </c>
      <c r="F717" s="208" t="s">
        <v>1031</v>
      </c>
      <c r="G717" s="205"/>
      <c r="H717" s="207" t="s">
        <v>30</v>
      </c>
      <c r="I717" s="209"/>
      <c r="J717" s="205"/>
      <c r="K717" s="205"/>
      <c r="L717" s="210"/>
      <c r="M717" s="211"/>
      <c r="N717" s="212"/>
      <c r="O717" s="212"/>
      <c r="P717" s="212"/>
      <c r="Q717" s="212"/>
      <c r="R717" s="212"/>
      <c r="S717" s="212"/>
      <c r="T717" s="213"/>
      <c r="AT717" s="214" t="s">
        <v>168</v>
      </c>
      <c r="AU717" s="214" t="s">
        <v>84</v>
      </c>
      <c r="AV717" s="11" t="s">
        <v>82</v>
      </c>
      <c r="AW717" s="11" t="s">
        <v>37</v>
      </c>
      <c r="AX717" s="11" t="s">
        <v>74</v>
      </c>
      <c r="AY717" s="214" t="s">
        <v>159</v>
      </c>
    </row>
    <row r="718" spans="2:65" s="12" customFormat="1" ht="12" x14ac:dyDescent="0.3">
      <c r="B718" s="215"/>
      <c r="C718" s="216"/>
      <c r="D718" s="206" t="s">
        <v>168</v>
      </c>
      <c r="E718" s="217" t="s">
        <v>30</v>
      </c>
      <c r="F718" s="218" t="s">
        <v>82</v>
      </c>
      <c r="G718" s="216"/>
      <c r="H718" s="219">
        <v>1</v>
      </c>
      <c r="I718" s="220"/>
      <c r="J718" s="216"/>
      <c r="K718" s="216"/>
      <c r="L718" s="221"/>
      <c r="M718" s="222"/>
      <c r="N718" s="223"/>
      <c r="O718" s="223"/>
      <c r="P718" s="223"/>
      <c r="Q718" s="223"/>
      <c r="R718" s="223"/>
      <c r="S718" s="223"/>
      <c r="T718" s="224"/>
      <c r="AT718" s="225" t="s">
        <v>168</v>
      </c>
      <c r="AU718" s="225" t="s">
        <v>84</v>
      </c>
      <c r="AV718" s="12" t="s">
        <v>84</v>
      </c>
      <c r="AW718" s="12" t="s">
        <v>37</v>
      </c>
      <c r="AX718" s="12" t="s">
        <v>82</v>
      </c>
      <c r="AY718" s="225" t="s">
        <v>159</v>
      </c>
    </row>
    <row r="719" spans="2:65" s="1" customFormat="1" ht="38.25" customHeight="1" x14ac:dyDescent="0.3">
      <c r="B719" s="41"/>
      <c r="C719" s="192" t="s">
        <v>1032</v>
      </c>
      <c r="D719" s="192" t="s">
        <v>161</v>
      </c>
      <c r="E719" s="193" t="s">
        <v>1033</v>
      </c>
      <c r="F719" s="194" t="s">
        <v>1034</v>
      </c>
      <c r="G719" s="195" t="s">
        <v>164</v>
      </c>
      <c r="H719" s="196">
        <v>2.7</v>
      </c>
      <c r="I719" s="197"/>
      <c r="J719" s="198">
        <f>ROUND(I719*H719,2)</f>
        <v>0</v>
      </c>
      <c r="K719" s="194" t="s">
        <v>165</v>
      </c>
      <c r="L719" s="61"/>
      <c r="M719" s="199" t="s">
        <v>30</v>
      </c>
      <c r="N719" s="200" t="s">
        <v>45</v>
      </c>
      <c r="O719" s="42"/>
      <c r="P719" s="201">
        <f>O719*H719</f>
        <v>0</v>
      </c>
      <c r="Q719" s="201">
        <v>0</v>
      </c>
      <c r="R719" s="201">
        <f>Q719*H719</f>
        <v>0</v>
      </c>
      <c r="S719" s="201">
        <v>1.8</v>
      </c>
      <c r="T719" s="202">
        <f>S719*H719</f>
        <v>4.8600000000000003</v>
      </c>
      <c r="AR719" s="24" t="s">
        <v>166</v>
      </c>
      <c r="AT719" s="24" t="s">
        <v>161</v>
      </c>
      <c r="AU719" s="24" t="s">
        <v>84</v>
      </c>
      <c r="AY719" s="24" t="s">
        <v>159</v>
      </c>
      <c r="BE719" s="203">
        <f>IF(N719="základní",J719,0)</f>
        <v>0</v>
      </c>
      <c r="BF719" s="203">
        <f>IF(N719="snížená",J719,0)</f>
        <v>0</v>
      </c>
      <c r="BG719" s="203">
        <f>IF(N719="zákl. přenesená",J719,0)</f>
        <v>0</v>
      </c>
      <c r="BH719" s="203">
        <f>IF(N719="sníž. přenesená",J719,0)</f>
        <v>0</v>
      </c>
      <c r="BI719" s="203">
        <f>IF(N719="nulová",J719,0)</f>
        <v>0</v>
      </c>
      <c r="BJ719" s="24" t="s">
        <v>82</v>
      </c>
      <c r="BK719" s="203">
        <f>ROUND(I719*H719,2)</f>
        <v>0</v>
      </c>
      <c r="BL719" s="24" t="s">
        <v>166</v>
      </c>
      <c r="BM719" s="24" t="s">
        <v>1035</v>
      </c>
    </row>
    <row r="720" spans="2:65" s="12" customFormat="1" ht="12" x14ac:dyDescent="0.3">
      <c r="B720" s="215"/>
      <c r="C720" s="216"/>
      <c r="D720" s="206" t="s">
        <v>168</v>
      </c>
      <c r="E720" s="217" t="s">
        <v>30</v>
      </c>
      <c r="F720" s="218" t="s">
        <v>1036</v>
      </c>
      <c r="G720" s="216"/>
      <c r="H720" s="219">
        <v>0.48599999999999999</v>
      </c>
      <c r="I720" s="220"/>
      <c r="J720" s="216"/>
      <c r="K720" s="216"/>
      <c r="L720" s="221"/>
      <c r="M720" s="222"/>
      <c r="N720" s="223"/>
      <c r="O720" s="223"/>
      <c r="P720" s="223"/>
      <c r="Q720" s="223"/>
      <c r="R720" s="223"/>
      <c r="S720" s="223"/>
      <c r="T720" s="224"/>
      <c r="AT720" s="225" t="s">
        <v>168</v>
      </c>
      <c r="AU720" s="225" t="s">
        <v>84</v>
      </c>
      <c r="AV720" s="12" t="s">
        <v>84</v>
      </c>
      <c r="AW720" s="12" t="s">
        <v>37</v>
      </c>
      <c r="AX720" s="12" t="s">
        <v>74</v>
      </c>
      <c r="AY720" s="225" t="s">
        <v>159</v>
      </c>
    </row>
    <row r="721" spans="2:65" s="12" customFormat="1" ht="12" x14ac:dyDescent="0.3">
      <c r="B721" s="215"/>
      <c r="C721" s="216"/>
      <c r="D721" s="206" t="s">
        <v>168</v>
      </c>
      <c r="E721" s="217" t="s">
        <v>30</v>
      </c>
      <c r="F721" s="218" t="s">
        <v>1037</v>
      </c>
      <c r="G721" s="216"/>
      <c r="H721" s="219">
        <v>0.83</v>
      </c>
      <c r="I721" s="220"/>
      <c r="J721" s="216"/>
      <c r="K721" s="216"/>
      <c r="L721" s="221"/>
      <c r="M721" s="222"/>
      <c r="N721" s="223"/>
      <c r="O721" s="223"/>
      <c r="P721" s="223"/>
      <c r="Q721" s="223"/>
      <c r="R721" s="223"/>
      <c r="S721" s="223"/>
      <c r="T721" s="224"/>
      <c r="AT721" s="225" t="s">
        <v>168</v>
      </c>
      <c r="AU721" s="225" t="s">
        <v>84</v>
      </c>
      <c r="AV721" s="12" t="s">
        <v>84</v>
      </c>
      <c r="AW721" s="12" t="s">
        <v>37</v>
      </c>
      <c r="AX721" s="12" t="s">
        <v>74</v>
      </c>
      <c r="AY721" s="225" t="s">
        <v>159</v>
      </c>
    </row>
    <row r="722" spans="2:65" s="11" customFormat="1" ht="12" x14ac:dyDescent="0.3">
      <c r="B722" s="204"/>
      <c r="C722" s="205"/>
      <c r="D722" s="206" t="s">
        <v>168</v>
      </c>
      <c r="E722" s="207" t="s">
        <v>30</v>
      </c>
      <c r="F722" s="208" t="s">
        <v>1038</v>
      </c>
      <c r="G722" s="205"/>
      <c r="H722" s="207" t="s">
        <v>30</v>
      </c>
      <c r="I722" s="209"/>
      <c r="J722" s="205"/>
      <c r="K722" s="205"/>
      <c r="L722" s="210"/>
      <c r="M722" s="211"/>
      <c r="N722" s="212"/>
      <c r="O722" s="212"/>
      <c r="P722" s="212"/>
      <c r="Q722" s="212"/>
      <c r="R722" s="212"/>
      <c r="S722" s="212"/>
      <c r="T722" s="213"/>
      <c r="AT722" s="214" t="s">
        <v>168</v>
      </c>
      <c r="AU722" s="214" t="s">
        <v>84</v>
      </c>
      <c r="AV722" s="11" t="s">
        <v>82</v>
      </c>
      <c r="AW722" s="11" t="s">
        <v>37</v>
      </c>
      <c r="AX722" s="11" t="s">
        <v>74</v>
      </c>
      <c r="AY722" s="214" t="s">
        <v>159</v>
      </c>
    </row>
    <row r="723" spans="2:65" s="12" customFormat="1" ht="12" x14ac:dyDescent="0.3">
      <c r="B723" s="215"/>
      <c r="C723" s="216"/>
      <c r="D723" s="206" t="s">
        <v>168</v>
      </c>
      <c r="E723" s="217" t="s">
        <v>30</v>
      </c>
      <c r="F723" s="218" t="s">
        <v>1039</v>
      </c>
      <c r="G723" s="216"/>
      <c r="H723" s="219">
        <v>1</v>
      </c>
      <c r="I723" s="220"/>
      <c r="J723" s="216"/>
      <c r="K723" s="216"/>
      <c r="L723" s="221"/>
      <c r="M723" s="222"/>
      <c r="N723" s="223"/>
      <c r="O723" s="223"/>
      <c r="P723" s="223"/>
      <c r="Q723" s="223"/>
      <c r="R723" s="223"/>
      <c r="S723" s="223"/>
      <c r="T723" s="224"/>
      <c r="AT723" s="225" t="s">
        <v>168</v>
      </c>
      <c r="AU723" s="225" t="s">
        <v>84</v>
      </c>
      <c r="AV723" s="12" t="s">
        <v>84</v>
      </c>
      <c r="AW723" s="12" t="s">
        <v>37</v>
      </c>
      <c r="AX723" s="12" t="s">
        <v>74</v>
      </c>
      <c r="AY723" s="225" t="s">
        <v>159</v>
      </c>
    </row>
    <row r="724" spans="2:65" s="12" customFormat="1" ht="12" x14ac:dyDescent="0.3">
      <c r="B724" s="215"/>
      <c r="C724" s="216"/>
      <c r="D724" s="206" t="s">
        <v>168</v>
      </c>
      <c r="E724" s="217" t="s">
        <v>30</v>
      </c>
      <c r="F724" s="218" t="s">
        <v>1040</v>
      </c>
      <c r="G724" s="216"/>
      <c r="H724" s="219">
        <v>0.38400000000000001</v>
      </c>
      <c r="I724" s="220"/>
      <c r="J724" s="216"/>
      <c r="K724" s="216"/>
      <c r="L724" s="221"/>
      <c r="M724" s="222"/>
      <c r="N724" s="223"/>
      <c r="O724" s="223"/>
      <c r="P724" s="223"/>
      <c r="Q724" s="223"/>
      <c r="R724" s="223"/>
      <c r="S724" s="223"/>
      <c r="T724" s="224"/>
      <c r="AT724" s="225" t="s">
        <v>168</v>
      </c>
      <c r="AU724" s="225" t="s">
        <v>84</v>
      </c>
      <c r="AV724" s="12" t="s">
        <v>84</v>
      </c>
      <c r="AW724" s="12" t="s">
        <v>37</v>
      </c>
      <c r="AX724" s="12" t="s">
        <v>74</v>
      </c>
      <c r="AY724" s="225" t="s">
        <v>159</v>
      </c>
    </row>
    <row r="725" spans="2:65" s="13" customFormat="1" ht="12" x14ac:dyDescent="0.3">
      <c r="B725" s="226"/>
      <c r="C725" s="227"/>
      <c r="D725" s="206" t="s">
        <v>168</v>
      </c>
      <c r="E725" s="228" t="s">
        <v>30</v>
      </c>
      <c r="F725" s="229" t="s">
        <v>186</v>
      </c>
      <c r="G725" s="227"/>
      <c r="H725" s="230">
        <v>2.7</v>
      </c>
      <c r="I725" s="231"/>
      <c r="J725" s="227"/>
      <c r="K725" s="227"/>
      <c r="L725" s="232"/>
      <c r="M725" s="233"/>
      <c r="N725" s="234"/>
      <c r="O725" s="234"/>
      <c r="P725" s="234"/>
      <c r="Q725" s="234"/>
      <c r="R725" s="234"/>
      <c r="S725" s="234"/>
      <c r="T725" s="235"/>
      <c r="AT725" s="236" t="s">
        <v>168</v>
      </c>
      <c r="AU725" s="236" t="s">
        <v>84</v>
      </c>
      <c r="AV725" s="13" t="s">
        <v>166</v>
      </c>
      <c r="AW725" s="13" t="s">
        <v>37</v>
      </c>
      <c r="AX725" s="13" t="s">
        <v>82</v>
      </c>
      <c r="AY725" s="236" t="s">
        <v>159</v>
      </c>
    </row>
    <row r="726" spans="2:65" s="1" customFormat="1" ht="25.5" customHeight="1" x14ac:dyDescent="0.3">
      <c r="B726" s="41"/>
      <c r="C726" s="192" t="s">
        <v>1041</v>
      </c>
      <c r="D726" s="192" t="s">
        <v>161</v>
      </c>
      <c r="E726" s="193" t="s">
        <v>1042</v>
      </c>
      <c r="F726" s="194" t="s">
        <v>1043</v>
      </c>
      <c r="G726" s="195" t="s">
        <v>164</v>
      </c>
      <c r="H726" s="196">
        <v>0.216</v>
      </c>
      <c r="I726" s="197"/>
      <c r="J726" s="198">
        <f>ROUND(I726*H726,2)</f>
        <v>0</v>
      </c>
      <c r="K726" s="194" t="s">
        <v>165</v>
      </c>
      <c r="L726" s="61"/>
      <c r="M726" s="199" t="s">
        <v>30</v>
      </c>
      <c r="N726" s="200" t="s">
        <v>45</v>
      </c>
      <c r="O726" s="42"/>
      <c r="P726" s="201">
        <f>O726*H726</f>
        <v>0</v>
      </c>
      <c r="Q726" s="201">
        <v>0</v>
      </c>
      <c r="R726" s="201">
        <f>Q726*H726</f>
        <v>0</v>
      </c>
      <c r="S726" s="201">
        <v>2.2000000000000002</v>
      </c>
      <c r="T726" s="202">
        <f>S726*H726</f>
        <v>0.47520000000000001</v>
      </c>
      <c r="AR726" s="24" t="s">
        <v>166</v>
      </c>
      <c r="AT726" s="24" t="s">
        <v>161</v>
      </c>
      <c r="AU726" s="24" t="s">
        <v>84</v>
      </c>
      <c r="AY726" s="24" t="s">
        <v>159</v>
      </c>
      <c r="BE726" s="203">
        <f>IF(N726="základní",J726,0)</f>
        <v>0</v>
      </c>
      <c r="BF726" s="203">
        <f>IF(N726="snížená",J726,0)</f>
        <v>0</v>
      </c>
      <c r="BG726" s="203">
        <f>IF(N726="zákl. přenesená",J726,0)</f>
        <v>0</v>
      </c>
      <c r="BH726" s="203">
        <f>IF(N726="sníž. přenesená",J726,0)</f>
        <v>0</v>
      </c>
      <c r="BI726" s="203">
        <f>IF(N726="nulová",J726,0)</f>
        <v>0</v>
      </c>
      <c r="BJ726" s="24" t="s">
        <v>82</v>
      </c>
      <c r="BK726" s="203">
        <f>ROUND(I726*H726,2)</f>
        <v>0</v>
      </c>
      <c r="BL726" s="24" t="s">
        <v>166</v>
      </c>
      <c r="BM726" s="24" t="s">
        <v>1044</v>
      </c>
    </row>
    <row r="727" spans="2:65" s="11" customFormat="1" ht="12" x14ac:dyDescent="0.3">
      <c r="B727" s="204"/>
      <c r="C727" s="205"/>
      <c r="D727" s="206" t="s">
        <v>168</v>
      </c>
      <c r="E727" s="207" t="s">
        <v>30</v>
      </c>
      <c r="F727" s="208" t="s">
        <v>1045</v>
      </c>
      <c r="G727" s="205"/>
      <c r="H727" s="207" t="s">
        <v>30</v>
      </c>
      <c r="I727" s="209"/>
      <c r="J727" s="205"/>
      <c r="K727" s="205"/>
      <c r="L727" s="210"/>
      <c r="M727" s="211"/>
      <c r="N727" s="212"/>
      <c r="O727" s="212"/>
      <c r="P727" s="212"/>
      <c r="Q727" s="212"/>
      <c r="R727" s="212"/>
      <c r="S727" s="212"/>
      <c r="T727" s="213"/>
      <c r="AT727" s="214" t="s">
        <v>168</v>
      </c>
      <c r="AU727" s="214" t="s">
        <v>84</v>
      </c>
      <c r="AV727" s="11" t="s">
        <v>82</v>
      </c>
      <c r="AW727" s="11" t="s">
        <v>37</v>
      </c>
      <c r="AX727" s="11" t="s">
        <v>74</v>
      </c>
      <c r="AY727" s="214" t="s">
        <v>159</v>
      </c>
    </row>
    <row r="728" spans="2:65" s="11" customFormat="1" ht="12" x14ac:dyDescent="0.3">
      <c r="B728" s="204"/>
      <c r="C728" s="205"/>
      <c r="D728" s="206" t="s">
        <v>168</v>
      </c>
      <c r="E728" s="207" t="s">
        <v>30</v>
      </c>
      <c r="F728" s="208" t="s">
        <v>1046</v>
      </c>
      <c r="G728" s="205"/>
      <c r="H728" s="207" t="s">
        <v>30</v>
      </c>
      <c r="I728" s="209"/>
      <c r="J728" s="205"/>
      <c r="K728" s="205"/>
      <c r="L728" s="210"/>
      <c r="M728" s="211"/>
      <c r="N728" s="212"/>
      <c r="O728" s="212"/>
      <c r="P728" s="212"/>
      <c r="Q728" s="212"/>
      <c r="R728" s="212"/>
      <c r="S728" s="212"/>
      <c r="T728" s="213"/>
      <c r="AT728" s="214" t="s">
        <v>168</v>
      </c>
      <c r="AU728" s="214" t="s">
        <v>84</v>
      </c>
      <c r="AV728" s="11" t="s">
        <v>82</v>
      </c>
      <c r="AW728" s="11" t="s">
        <v>37</v>
      </c>
      <c r="AX728" s="11" t="s">
        <v>74</v>
      </c>
      <c r="AY728" s="214" t="s">
        <v>159</v>
      </c>
    </row>
    <row r="729" spans="2:65" s="12" customFormat="1" ht="12" x14ac:dyDescent="0.3">
      <c r="B729" s="215"/>
      <c r="C729" s="216"/>
      <c r="D729" s="206" t="s">
        <v>168</v>
      </c>
      <c r="E729" s="217" t="s">
        <v>30</v>
      </c>
      <c r="F729" s="218" t="s">
        <v>1047</v>
      </c>
      <c r="G729" s="216"/>
      <c r="H729" s="219">
        <v>0.03</v>
      </c>
      <c r="I729" s="220"/>
      <c r="J729" s="216"/>
      <c r="K729" s="216"/>
      <c r="L729" s="221"/>
      <c r="M729" s="222"/>
      <c r="N729" s="223"/>
      <c r="O729" s="223"/>
      <c r="P729" s="223"/>
      <c r="Q729" s="223"/>
      <c r="R729" s="223"/>
      <c r="S729" s="223"/>
      <c r="T729" s="224"/>
      <c r="AT729" s="225" t="s">
        <v>168</v>
      </c>
      <c r="AU729" s="225" t="s">
        <v>84</v>
      </c>
      <c r="AV729" s="12" t="s">
        <v>84</v>
      </c>
      <c r="AW729" s="12" t="s">
        <v>37</v>
      </c>
      <c r="AX729" s="12" t="s">
        <v>74</v>
      </c>
      <c r="AY729" s="225" t="s">
        <v>159</v>
      </c>
    </row>
    <row r="730" spans="2:65" s="12" customFormat="1" ht="12" x14ac:dyDescent="0.3">
      <c r="B730" s="215"/>
      <c r="C730" s="216"/>
      <c r="D730" s="206" t="s">
        <v>168</v>
      </c>
      <c r="E730" s="217" t="s">
        <v>30</v>
      </c>
      <c r="F730" s="218" t="s">
        <v>1048</v>
      </c>
      <c r="G730" s="216"/>
      <c r="H730" s="219">
        <v>0.186</v>
      </c>
      <c r="I730" s="220"/>
      <c r="J730" s="216"/>
      <c r="K730" s="216"/>
      <c r="L730" s="221"/>
      <c r="M730" s="222"/>
      <c r="N730" s="223"/>
      <c r="O730" s="223"/>
      <c r="P730" s="223"/>
      <c r="Q730" s="223"/>
      <c r="R730" s="223"/>
      <c r="S730" s="223"/>
      <c r="T730" s="224"/>
      <c r="AT730" s="225" t="s">
        <v>168</v>
      </c>
      <c r="AU730" s="225" t="s">
        <v>84</v>
      </c>
      <c r="AV730" s="12" t="s">
        <v>84</v>
      </c>
      <c r="AW730" s="12" t="s">
        <v>37</v>
      </c>
      <c r="AX730" s="12" t="s">
        <v>74</v>
      </c>
      <c r="AY730" s="225" t="s">
        <v>159</v>
      </c>
    </row>
    <row r="731" spans="2:65" s="13" customFormat="1" ht="12" x14ac:dyDescent="0.3">
      <c r="B731" s="226"/>
      <c r="C731" s="227"/>
      <c r="D731" s="206" t="s">
        <v>168</v>
      </c>
      <c r="E731" s="228" t="s">
        <v>30</v>
      </c>
      <c r="F731" s="229" t="s">
        <v>186</v>
      </c>
      <c r="G731" s="227"/>
      <c r="H731" s="230">
        <v>0.216</v>
      </c>
      <c r="I731" s="231"/>
      <c r="J731" s="227"/>
      <c r="K731" s="227"/>
      <c r="L731" s="232"/>
      <c r="M731" s="233"/>
      <c r="N731" s="234"/>
      <c r="O731" s="234"/>
      <c r="P731" s="234"/>
      <c r="Q731" s="234"/>
      <c r="R731" s="234"/>
      <c r="S731" s="234"/>
      <c r="T731" s="235"/>
      <c r="AT731" s="236" t="s">
        <v>168</v>
      </c>
      <c r="AU731" s="236" t="s">
        <v>84</v>
      </c>
      <c r="AV731" s="13" t="s">
        <v>166</v>
      </c>
      <c r="AW731" s="13" t="s">
        <v>37</v>
      </c>
      <c r="AX731" s="13" t="s">
        <v>82</v>
      </c>
      <c r="AY731" s="236" t="s">
        <v>159</v>
      </c>
    </row>
    <row r="732" spans="2:65" s="1" customFormat="1" ht="25.5" customHeight="1" x14ac:dyDescent="0.3">
      <c r="B732" s="41"/>
      <c r="C732" s="192" t="s">
        <v>1049</v>
      </c>
      <c r="D732" s="192" t="s">
        <v>161</v>
      </c>
      <c r="E732" s="193" t="s">
        <v>1050</v>
      </c>
      <c r="F732" s="194" t="s">
        <v>1051</v>
      </c>
      <c r="G732" s="195" t="s">
        <v>164</v>
      </c>
      <c r="H732" s="196">
        <v>16.8</v>
      </c>
      <c r="I732" s="197"/>
      <c r="J732" s="198">
        <f>ROUND(I732*H732,2)</f>
        <v>0</v>
      </c>
      <c r="K732" s="194" t="s">
        <v>165</v>
      </c>
      <c r="L732" s="61"/>
      <c r="M732" s="199" t="s">
        <v>30</v>
      </c>
      <c r="N732" s="200" t="s">
        <v>45</v>
      </c>
      <c r="O732" s="42"/>
      <c r="P732" s="201">
        <f>O732*H732</f>
        <v>0</v>
      </c>
      <c r="Q732" s="201">
        <v>0</v>
      </c>
      <c r="R732" s="201">
        <f>Q732*H732</f>
        <v>0</v>
      </c>
      <c r="S732" s="201">
        <v>2.2000000000000002</v>
      </c>
      <c r="T732" s="202">
        <f>S732*H732</f>
        <v>36.960000000000008</v>
      </c>
      <c r="AR732" s="24" t="s">
        <v>166</v>
      </c>
      <c r="AT732" s="24" t="s">
        <v>161</v>
      </c>
      <c r="AU732" s="24" t="s">
        <v>84</v>
      </c>
      <c r="AY732" s="24" t="s">
        <v>159</v>
      </c>
      <c r="BE732" s="203">
        <f>IF(N732="základní",J732,0)</f>
        <v>0</v>
      </c>
      <c r="BF732" s="203">
        <f>IF(N732="snížená",J732,0)</f>
        <v>0</v>
      </c>
      <c r="BG732" s="203">
        <f>IF(N732="zákl. přenesená",J732,0)</f>
        <v>0</v>
      </c>
      <c r="BH732" s="203">
        <f>IF(N732="sníž. přenesená",J732,0)</f>
        <v>0</v>
      </c>
      <c r="BI732" s="203">
        <f>IF(N732="nulová",J732,0)</f>
        <v>0</v>
      </c>
      <c r="BJ732" s="24" t="s">
        <v>82</v>
      </c>
      <c r="BK732" s="203">
        <f>ROUND(I732*H732,2)</f>
        <v>0</v>
      </c>
      <c r="BL732" s="24" t="s">
        <v>166</v>
      </c>
      <c r="BM732" s="24" t="s">
        <v>1052</v>
      </c>
    </row>
    <row r="733" spans="2:65" s="11" customFormat="1" ht="12" x14ac:dyDescent="0.3">
      <c r="B733" s="204"/>
      <c r="C733" s="205"/>
      <c r="D733" s="206" t="s">
        <v>168</v>
      </c>
      <c r="E733" s="207" t="s">
        <v>30</v>
      </c>
      <c r="F733" s="208" t="s">
        <v>1053</v>
      </c>
      <c r="G733" s="205"/>
      <c r="H733" s="207" t="s">
        <v>30</v>
      </c>
      <c r="I733" s="209"/>
      <c r="J733" s="205"/>
      <c r="K733" s="205"/>
      <c r="L733" s="210"/>
      <c r="M733" s="211"/>
      <c r="N733" s="212"/>
      <c r="O733" s="212"/>
      <c r="P733" s="212"/>
      <c r="Q733" s="212"/>
      <c r="R733" s="212"/>
      <c r="S733" s="212"/>
      <c r="T733" s="213"/>
      <c r="AT733" s="214" t="s">
        <v>168</v>
      </c>
      <c r="AU733" s="214" t="s">
        <v>84</v>
      </c>
      <c r="AV733" s="11" t="s">
        <v>82</v>
      </c>
      <c r="AW733" s="11" t="s">
        <v>37</v>
      </c>
      <c r="AX733" s="11" t="s">
        <v>74</v>
      </c>
      <c r="AY733" s="214" t="s">
        <v>159</v>
      </c>
    </row>
    <row r="734" spans="2:65" s="12" customFormat="1" ht="12" x14ac:dyDescent="0.3">
      <c r="B734" s="215"/>
      <c r="C734" s="216"/>
      <c r="D734" s="206" t="s">
        <v>168</v>
      </c>
      <c r="E734" s="217" t="s">
        <v>30</v>
      </c>
      <c r="F734" s="218" t="s">
        <v>1054</v>
      </c>
      <c r="G734" s="216"/>
      <c r="H734" s="219">
        <v>14.288</v>
      </c>
      <c r="I734" s="220"/>
      <c r="J734" s="216"/>
      <c r="K734" s="216"/>
      <c r="L734" s="221"/>
      <c r="M734" s="222"/>
      <c r="N734" s="223"/>
      <c r="O734" s="223"/>
      <c r="P734" s="223"/>
      <c r="Q734" s="223"/>
      <c r="R734" s="223"/>
      <c r="S734" s="223"/>
      <c r="T734" s="224"/>
      <c r="AT734" s="225" t="s">
        <v>168</v>
      </c>
      <c r="AU734" s="225" t="s">
        <v>84</v>
      </c>
      <c r="AV734" s="12" t="s">
        <v>84</v>
      </c>
      <c r="AW734" s="12" t="s">
        <v>37</v>
      </c>
      <c r="AX734" s="12" t="s">
        <v>74</v>
      </c>
      <c r="AY734" s="225" t="s">
        <v>159</v>
      </c>
    </row>
    <row r="735" spans="2:65" s="12" customFormat="1" ht="12" x14ac:dyDescent="0.3">
      <c r="B735" s="215"/>
      <c r="C735" s="216"/>
      <c r="D735" s="206" t="s">
        <v>168</v>
      </c>
      <c r="E735" s="217" t="s">
        <v>30</v>
      </c>
      <c r="F735" s="218" t="s">
        <v>1055</v>
      </c>
      <c r="G735" s="216"/>
      <c r="H735" s="219">
        <v>-0.32300000000000001</v>
      </c>
      <c r="I735" s="220"/>
      <c r="J735" s="216"/>
      <c r="K735" s="216"/>
      <c r="L735" s="221"/>
      <c r="M735" s="222"/>
      <c r="N735" s="223"/>
      <c r="O735" s="223"/>
      <c r="P735" s="223"/>
      <c r="Q735" s="223"/>
      <c r="R735" s="223"/>
      <c r="S735" s="223"/>
      <c r="T735" s="224"/>
      <c r="AT735" s="225" t="s">
        <v>168</v>
      </c>
      <c r="AU735" s="225" t="s">
        <v>84</v>
      </c>
      <c r="AV735" s="12" t="s">
        <v>84</v>
      </c>
      <c r="AW735" s="12" t="s">
        <v>37</v>
      </c>
      <c r="AX735" s="12" t="s">
        <v>74</v>
      </c>
      <c r="AY735" s="225" t="s">
        <v>159</v>
      </c>
    </row>
    <row r="736" spans="2:65" s="12" customFormat="1" ht="12" x14ac:dyDescent="0.3">
      <c r="B736" s="215"/>
      <c r="C736" s="216"/>
      <c r="D736" s="206" t="s">
        <v>168</v>
      </c>
      <c r="E736" s="217" t="s">
        <v>30</v>
      </c>
      <c r="F736" s="218" t="s">
        <v>1056</v>
      </c>
      <c r="G736" s="216"/>
      <c r="H736" s="219">
        <v>2.835</v>
      </c>
      <c r="I736" s="220"/>
      <c r="J736" s="216"/>
      <c r="K736" s="216"/>
      <c r="L736" s="221"/>
      <c r="M736" s="222"/>
      <c r="N736" s="223"/>
      <c r="O736" s="223"/>
      <c r="P736" s="223"/>
      <c r="Q736" s="223"/>
      <c r="R736" s="223"/>
      <c r="S736" s="223"/>
      <c r="T736" s="224"/>
      <c r="AT736" s="225" t="s">
        <v>168</v>
      </c>
      <c r="AU736" s="225" t="s">
        <v>84</v>
      </c>
      <c r="AV736" s="12" t="s">
        <v>84</v>
      </c>
      <c r="AW736" s="12" t="s">
        <v>37</v>
      </c>
      <c r="AX736" s="12" t="s">
        <v>74</v>
      </c>
      <c r="AY736" s="225" t="s">
        <v>159</v>
      </c>
    </row>
    <row r="737" spans="2:65" s="13" customFormat="1" ht="12" x14ac:dyDescent="0.3">
      <c r="B737" s="226"/>
      <c r="C737" s="227"/>
      <c r="D737" s="206" t="s">
        <v>168</v>
      </c>
      <c r="E737" s="228" t="s">
        <v>30</v>
      </c>
      <c r="F737" s="229" t="s">
        <v>186</v>
      </c>
      <c r="G737" s="227"/>
      <c r="H737" s="230">
        <v>16.8</v>
      </c>
      <c r="I737" s="231"/>
      <c r="J737" s="227"/>
      <c r="K737" s="227"/>
      <c r="L737" s="232"/>
      <c r="M737" s="233"/>
      <c r="N737" s="234"/>
      <c r="O737" s="234"/>
      <c r="P737" s="234"/>
      <c r="Q737" s="234"/>
      <c r="R737" s="234"/>
      <c r="S737" s="234"/>
      <c r="T737" s="235"/>
      <c r="AT737" s="236" t="s">
        <v>168</v>
      </c>
      <c r="AU737" s="236" t="s">
        <v>84</v>
      </c>
      <c r="AV737" s="13" t="s">
        <v>166</v>
      </c>
      <c r="AW737" s="13" t="s">
        <v>37</v>
      </c>
      <c r="AX737" s="13" t="s">
        <v>82</v>
      </c>
      <c r="AY737" s="236" t="s">
        <v>159</v>
      </c>
    </row>
    <row r="738" spans="2:65" s="1" customFormat="1" ht="16.5" customHeight="1" x14ac:dyDescent="0.3">
      <c r="B738" s="41"/>
      <c r="C738" s="192" t="s">
        <v>1057</v>
      </c>
      <c r="D738" s="192" t="s">
        <v>161</v>
      </c>
      <c r="E738" s="193" t="s">
        <v>1058</v>
      </c>
      <c r="F738" s="194" t="s">
        <v>1059</v>
      </c>
      <c r="G738" s="195" t="s">
        <v>164</v>
      </c>
      <c r="H738" s="196">
        <v>13.5</v>
      </c>
      <c r="I738" s="197"/>
      <c r="J738" s="198">
        <f>ROUND(I738*H738,2)</f>
        <v>0</v>
      </c>
      <c r="K738" s="194" t="s">
        <v>165</v>
      </c>
      <c r="L738" s="61"/>
      <c r="M738" s="199" t="s">
        <v>30</v>
      </c>
      <c r="N738" s="200" t="s">
        <v>45</v>
      </c>
      <c r="O738" s="42"/>
      <c r="P738" s="201">
        <f>O738*H738</f>
        <v>0</v>
      </c>
      <c r="Q738" s="201">
        <v>0</v>
      </c>
      <c r="R738" s="201">
        <f>Q738*H738</f>
        <v>0</v>
      </c>
      <c r="S738" s="201">
        <v>2.2000000000000002</v>
      </c>
      <c r="T738" s="202">
        <f>S738*H738</f>
        <v>29.700000000000003</v>
      </c>
      <c r="AR738" s="24" t="s">
        <v>166</v>
      </c>
      <c r="AT738" s="24" t="s">
        <v>161</v>
      </c>
      <c r="AU738" s="24" t="s">
        <v>84</v>
      </c>
      <c r="AY738" s="24" t="s">
        <v>159</v>
      </c>
      <c r="BE738" s="203">
        <f>IF(N738="základní",J738,0)</f>
        <v>0</v>
      </c>
      <c r="BF738" s="203">
        <f>IF(N738="snížená",J738,0)</f>
        <v>0</v>
      </c>
      <c r="BG738" s="203">
        <f>IF(N738="zákl. přenesená",J738,0)</f>
        <v>0</v>
      </c>
      <c r="BH738" s="203">
        <f>IF(N738="sníž. přenesená",J738,0)</f>
        <v>0</v>
      </c>
      <c r="BI738" s="203">
        <f>IF(N738="nulová",J738,0)</f>
        <v>0</v>
      </c>
      <c r="BJ738" s="24" t="s">
        <v>82</v>
      </c>
      <c r="BK738" s="203">
        <f>ROUND(I738*H738,2)</f>
        <v>0</v>
      </c>
      <c r="BL738" s="24" t="s">
        <v>166</v>
      </c>
      <c r="BM738" s="24" t="s">
        <v>1060</v>
      </c>
    </row>
    <row r="739" spans="2:65" s="11" customFormat="1" ht="12" x14ac:dyDescent="0.3">
      <c r="B739" s="204"/>
      <c r="C739" s="205"/>
      <c r="D739" s="206" t="s">
        <v>168</v>
      </c>
      <c r="E739" s="207" t="s">
        <v>30</v>
      </c>
      <c r="F739" s="208" t="s">
        <v>1061</v>
      </c>
      <c r="G739" s="205"/>
      <c r="H739" s="207" t="s">
        <v>30</v>
      </c>
      <c r="I739" s="209"/>
      <c r="J739" s="205"/>
      <c r="K739" s="205"/>
      <c r="L739" s="210"/>
      <c r="M739" s="211"/>
      <c r="N739" s="212"/>
      <c r="O739" s="212"/>
      <c r="P739" s="212"/>
      <c r="Q739" s="212"/>
      <c r="R739" s="212"/>
      <c r="S739" s="212"/>
      <c r="T739" s="213"/>
      <c r="AT739" s="214" t="s">
        <v>168</v>
      </c>
      <c r="AU739" s="214" t="s">
        <v>84</v>
      </c>
      <c r="AV739" s="11" t="s">
        <v>82</v>
      </c>
      <c r="AW739" s="11" t="s">
        <v>37</v>
      </c>
      <c r="AX739" s="11" t="s">
        <v>74</v>
      </c>
      <c r="AY739" s="214" t="s">
        <v>159</v>
      </c>
    </row>
    <row r="740" spans="2:65" s="12" customFormat="1" ht="12" x14ac:dyDescent="0.3">
      <c r="B740" s="215"/>
      <c r="C740" s="216"/>
      <c r="D740" s="206" t="s">
        <v>168</v>
      </c>
      <c r="E740" s="217" t="s">
        <v>30</v>
      </c>
      <c r="F740" s="218" t="s">
        <v>1062</v>
      </c>
      <c r="G740" s="216"/>
      <c r="H740" s="219">
        <v>8.5</v>
      </c>
      <c r="I740" s="220"/>
      <c r="J740" s="216"/>
      <c r="K740" s="216"/>
      <c r="L740" s="221"/>
      <c r="M740" s="222"/>
      <c r="N740" s="223"/>
      <c r="O740" s="223"/>
      <c r="P740" s="223"/>
      <c r="Q740" s="223"/>
      <c r="R740" s="223"/>
      <c r="S740" s="223"/>
      <c r="T740" s="224"/>
      <c r="AT740" s="225" t="s">
        <v>168</v>
      </c>
      <c r="AU740" s="225" t="s">
        <v>84</v>
      </c>
      <c r="AV740" s="12" t="s">
        <v>84</v>
      </c>
      <c r="AW740" s="12" t="s">
        <v>37</v>
      </c>
      <c r="AX740" s="12" t="s">
        <v>74</v>
      </c>
      <c r="AY740" s="225" t="s">
        <v>159</v>
      </c>
    </row>
    <row r="741" spans="2:65" s="12" customFormat="1" ht="12" x14ac:dyDescent="0.3">
      <c r="B741" s="215"/>
      <c r="C741" s="216"/>
      <c r="D741" s="206" t="s">
        <v>168</v>
      </c>
      <c r="E741" s="217" t="s">
        <v>30</v>
      </c>
      <c r="F741" s="218" t="s">
        <v>1063</v>
      </c>
      <c r="G741" s="216"/>
      <c r="H741" s="219">
        <v>5</v>
      </c>
      <c r="I741" s="220"/>
      <c r="J741" s="216"/>
      <c r="K741" s="216"/>
      <c r="L741" s="221"/>
      <c r="M741" s="222"/>
      <c r="N741" s="223"/>
      <c r="O741" s="223"/>
      <c r="P741" s="223"/>
      <c r="Q741" s="223"/>
      <c r="R741" s="223"/>
      <c r="S741" s="223"/>
      <c r="T741" s="224"/>
      <c r="AT741" s="225" t="s">
        <v>168</v>
      </c>
      <c r="AU741" s="225" t="s">
        <v>84</v>
      </c>
      <c r="AV741" s="12" t="s">
        <v>84</v>
      </c>
      <c r="AW741" s="12" t="s">
        <v>37</v>
      </c>
      <c r="AX741" s="12" t="s">
        <v>74</v>
      </c>
      <c r="AY741" s="225" t="s">
        <v>159</v>
      </c>
    </row>
    <row r="742" spans="2:65" s="13" customFormat="1" ht="12" x14ac:dyDescent="0.3">
      <c r="B742" s="226"/>
      <c r="C742" s="227"/>
      <c r="D742" s="206" t="s">
        <v>168</v>
      </c>
      <c r="E742" s="228" t="s">
        <v>30</v>
      </c>
      <c r="F742" s="229" t="s">
        <v>186</v>
      </c>
      <c r="G742" s="227"/>
      <c r="H742" s="230">
        <v>13.5</v>
      </c>
      <c r="I742" s="231"/>
      <c r="J742" s="227"/>
      <c r="K742" s="227"/>
      <c r="L742" s="232"/>
      <c r="M742" s="233"/>
      <c r="N742" s="234"/>
      <c r="O742" s="234"/>
      <c r="P742" s="234"/>
      <c r="Q742" s="234"/>
      <c r="R742" s="234"/>
      <c r="S742" s="234"/>
      <c r="T742" s="235"/>
      <c r="AT742" s="236" t="s">
        <v>168</v>
      </c>
      <c r="AU742" s="236" t="s">
        <v>84</v>
      </c>
      <c r="AV742" s="13" t="s">
        <v>166</v>
      </c>
      <c r="AW742" s="13" t="s">
        <v>37</v>
      </c>
      <c r="AX742" s="13" t="s">
        <v>82</v>
      </c>
      <c r="AY742" s="236" t="s">
        <v>159</v>
      </c>
    </row>
    <row r="743" spans="2:65" s="1" customFormat="1" ht="16.5" customHeight="1" x14ac:dyDescent="0.3">
      <c r="B743" s="41"/>
      <c r="C743" s="192" t="s">
        <v>1064</v>
      </c>
      <c r="D743" s="192" t="s">
        <v>161</v>
      </c>
      <c r="E743" s="193" t="s">
        <v>1065</v>
      </c>
      <c r="F743" s="194" t="s">
        <v>1066</v>
      </c>
      <c r="G743" s="195" t="s">
        <v>164</v>
      </c>
      <c r="H743" s="196">
        <v>0.8</v>
      </c>
      <c r="I743" s="197"/>
      <c r="J743" s="198">
        <f>ROUND(I743*H743,2)</f>
        <v>0</v>
      </c>
      <c r="K743" s="194" t="s">
        <v>165</v>
      </c>
      <c r="L743" s="61"/>
      <c r="M743" s="199" t="s">
        <v>30</v>
      </c>
      <c r="N743" s="200" t="s">
        <v>45</v>
      </c>
      <c r="O743" s="42"/>
      <c r="P743" s="201">
        <f>O743*H743</f>
        <v>0</v>
      </c>
      <c r="Q743" s="201">
        <v>0</v>
      </c>
      <c r="R743" s="201">
        <f>Q743*H743</f>
        <v>0</v>
      </c>
      <c r="S743" s="201">
        <v>2.2000000000000002</v>
      </c>
      <c r="T743" s="202">
        <f>S743*H743</f>
        <v>1.7600000000000002</v>
      </c>
      <c r="AR743" s="24" t="s">
        <v>166</v>
      </c>
      <c r="AT743" s="24" t="s">
        <v>161</v>
      </c>
      <c r="AU743" s="24" t="s">
        <v>84</v>
      </c>
      <c r="AY743" s="24" t="s">
        <v>159</v>
      </c>
      <c r="BE743" s="203">
        <f>IF(N743="základní",J743,0)</f>
        <v>0</v>
      </c>
      <c r="BF743" s="203">
        <f>IF(N743="snížená",J743,0)</f>
        <v>0</v>
      </c>
      <c r="BG743" s="203">
        <f>IF(N743="zákl. přenesená",J743,0)</f>
        <v>0</v>
      </c>
      <c r="BH743" s="203">
        <f>IF(N743="sníž. přenesená",J743,0)</f>
        <v>0</v>
      </c>
      <c r="BI743" s="203">
        <f>IF(N743="nulová",J743,0)</f>
        <v>0</v>
      </c>
      <c r="BJ743" s="24" t="s">
        <v>82</v>
      </c>
      <c r="BK743" s="203">
        <f>ROUND(I743*H743,2)</f>
        <v>0</v>
      </c>
      <c r="BL743" s="24" t="s">
        <v>166</v>
      </c>
      <c r="BM743" s="24" t="s">
        <v>1067</v>
      </c>
    </row>
    <row r="744" spans="2:65" s="11" customFormat="1" ht="12" x14ac:dyDescent="0.3">
      <c r="B744" s="204"/>
      <c r="C744" s="205"/>
      <c r="D744" s="206" t="s">
        <v>168</v>
      </c>
      <c r="E744" s="207" t="s">
        <v>30</v>
      </c>
      <c r="F744" s="208" t="s">
        <v>1068</v>
      </c>
      <c r="G744" s="205"/>
      <c r="H744" s="207" t="s">
        <v>30</v>
      </c>
      <c r="I744" s="209"/>
      <c r="J744" s="205"/>
      <c r="K744" s="205"/>
      <c r="L744" s="210"/>
      <c r="M744" s="211"/>
      <c r="N744" s="212"/>
      <c r="O744" s="212"/>
      <c r="P744" s="212"/>
      <c r="Q744" s="212"/>
      <c r="R744" s="212"/>
      <c r="S744" s="212"/>
      <c r="T744" s="213"/>
      <c r="AT744" s="214" t="s">
        <v>168</v>
      </c>
      <c r="AU744" s="214" t="s">
        <v>84</v>
      </c>
      <c r="AV744" s="11" t="s">
        <v>82</v>
      </c>
      <c r="AW744" s="11" t="s">
        <v>37</v>
      </c>
      <c r="AX744" s="11" t="s">
        <v>74</v>
      </c>
      <c r="AY744" s="214" t="s">
        <v>159</v>
      </c>
    </row>
    <row r="745" spans="2:65" s="11" customFormat="1" ht="12" x14ac:dyDescent="0.3">
      <c r="B745" s="204"/>
      <c r="C745" s="205"/>
      <c r="D745" s="206" t="s">
        <v>168</v>
      </c>
      <c r="E745" s="207" t="s">
        <v>30</v>
      </c>
      <c r="F745" s="208" t="s">
        <v>1069</v>
      </c>
      <c r="G745" s="205"/>
      <c r="H745" s="207" t="s">
        <v>30</v>
      </c>
      <c r="I745" s="209"/>
      <c r="J745" s="205"/>
      <c r="K745" s="205"/>
      <c r="L745" s="210"/>
      <c r="M745" s="211"/>
      <c r="N745" s="212"/>
      <c r="O745" s="212"/>
      <c r="P745" s="212"/>
      <c r="Q745" s="212"/>
      <c r="R745" s="212"/>
      <c r="S745" s="212"/>
      <c r="T745" s="213"/>
      <c r="AT745" s="214" t="s">
        <v>168</v>
      </c>
      <c r="AU745" s="214" t="s">
        <v>84</v>
      </c>
      <c r="AV745" s="11" t="s">
        <v>82</v>
      </c>
      <c r="AW745" s="11" t="s">
        <v>37</v>
      </c>
      <c r="AX745" s="11" t="s">
        <v>74</v>
      </c>
      <c r="AY745" s="214" t="s">
        <v>159</v>
      </c>
    </row>
    <row r="746" spans="2:65" s="11" customFormat="1" ht="12" x14ac:dyDescent="0.3">
      <c r="B746" s="204"/>
      <c r="C746" s="205"/>
      <c r="D746" s="206" t="s">
        <v>168</v>
      </c>
      <c r="E746" s="207" t="s">
        <v>30</v>
      </c>
      <c r="F746" s="208" t="s">
        <v>1070</v>
      </c>
      <c r="G746" s="205"/>
      <c r="H746" s="207" t="s">
        <v>30</v>
      </c>
      <c r="I746" s="209"/>
      <c r="J746" s="205"/>
      <c r="K746" s="205"/>
      <c r="L746" s="210"/>
      <c r="M746" s="211"/>
      <c r="N746" s="212"/>
      <c r="O746" s="212"/>
      <c r="P746" s="212"/>
      <c r="Q746" s="212"/>
      <c r="R746" s="212"/>
      <c r="S746" s="212"/>
      <c r="T746" s="213"/>
      <c r="AT746" s="214" t="s">
        <v>168</v>
      </c>
      <c r="AU746" s="214" t="s">
        <v>84</v>
      </c>
      <c r="AV746" s="11" t="s">
        <v>82</v>
      </c>
      <c r="AW746" s="11" t="s">
        <v>37</v>
      </c>
      <c r="AX746" s="11" t="s">
        <v>74</v>
      </c>
      <c r="AY746" s="214" t="s">
        <v>159</v>
      </c>
    </row>
    <row r="747" spans="2:65" s="12" customFormat="1" ht="12" x14ac:dyDescent="0.3">
      <c r="B747" s="215"/>
      <c r="C747" s="216"/>
      <c r="D747" s="206" t="s">
        <v>168</v>
      </c>
      <c r="E747" s="217" t="s">
        <v>30</v>
      </c>
      <c r="F747" s="218" t="s">
        <v>1071</v>
      </c>
      <c r="G747" s="216"/>
      <c r="H747" s="219">
        <v>0.8</v>
      </c>
      <c r="I747" s="220"/>
      <c r="J747" s="216"/>
      <c r="K747" s="216"/>
      <c r="L747" s="221"/>
      <c r="M747" s="222"/>
      <c r="N747" s="223"/>
      <c r="O747" s="223"/>
      <c r="P747" s="223"/>
      <c r="Q747" s="223"/>
      <c r="R747" s="223"/>
      <c r="S747" s="223"/>
      <c r="T747" s="224"/>
      <c r="AT747" s="225" t="s">
        <v>168</v>
      </c>
      <c r="AU747" s="225" t="s">
        <v>84</v>
      </c>
      <c r="AV747" s="12" t="s">
        <v>84</v>
      </c>
      <c r="AW747" s="12" t="s">
        <v>37</v>
      </c>
      <c r="AX747" s="12" t="s">
        <v>82</v>
      </c>
      <c r="AY747" s="225" t="s">
        <v>159</v>
      </c>
    </row>
    <row r="748" spans="2:65" s="1" customFormat="1" ht="25.5" customHeight="1" x14ac:dyDescent="0.3">
      <c r="B748" s="41"/>
      <c r="C748" s="192" t="s">
        <v>1072</v>
      </c>
      <c r="D748" s="192" t="s">
        <v>161</v>
      </c>
      <c r="E748" s="193" t="s">
        <v>1073</v>
      </c>
      <c r="F748" s="194" t="s">
        <v>1074</v>
      </c>
      <c r="G748" s="195" t="s">
        <v>214</v>
      </c>
      <c r="H748" s="196">
        <v>3</v>
      </c>
      <c r="I748" s="197"/>
      <c r="J748" s="198">
        <f>ROUND(I748*H748,2)</f>
        <v>0</v>
      </c>
      <c r="K748" s="194" t="s">
        <v>165</v>
      </c>
      <c r="L748" s="61"/>
      <c r="M748" s="199" t="s">
        <v>30</v>
      </c>
      <c r="N748" s="200" t="s">
        <v>45</v>
      </c>
      <c r="O748" s="42"/>
      <c r="P748" s="201">
        <f>O748*H748</f>
        <v>0</v>
      </c>
      <c r="Q748" s="201">
        <v>0</v>
      </c>
      <c r="R748" s="201">
        <f>Q748*H748</f>
        <v>0</v>
      </c>
      <c r="S748" s="201">
        <v>3.1E-2</v>
      </c>
      <c r="T748" s="202">
        <f>S748*H748</f>
        <v>9.2999999999999999E-2</v>
      </c>
      <c r="AR748" s="24" t="s">
        <v>166</v>
      </c>
      <c r="AT748" s="24" t="s">
        <v>161</v>
      </c>
      <c r="AU748" s="24" t="s">
        <v>84</v>
      </c>
      <c r="AY748" s="24" t="s">
        <v>159</v>
      </c>
      <c r="BE748" s="203">
        <f>IF(N748="základní",J748,0)</f>
        <v>0</v>
      </c>
      <c r="BF748" s="203">
        <f>IF(N748="snížená",J748,0)</f>
        <v>0</v>
      </c>
      <c r="BG748" s="203">
        <f>IF(N748="zákl. přenesená",J748,0)</f>
        <v>0</v>
      </c>
      <c r="BH748" s="203">
        <f>IF(N748="sníž. přenesená",J748,0)</f>
        <v>0</v>
      </c>
      <c r="BI748" s="203">
        <f>IF(N748="nulová",J748,0)</f>
        <v>0</v>
      </c>
      <c r="BJ748" s="24" t="s">
        <v>82</v>
      </c>
      <c r="BK748" s="203">
        <f>ROUND(I748*H748,2)</f>
        <v>0</v>
      </c>
      <c r="BL748" s="24" t="s">
        <v>166</v>
      </c>
      <c r="BM748" s="24" t="s">
        <v>1075</v>
      </c>
    </row>
    <row r="749" spans="2:65" s="11" customFormat="1" ht="12" x14ac:dyDescent="0.3">
      <c r="B749" s="204"/>
      <c r="C749" s="205"/>
      <c r="D749" s="206" t="s">
        <v>168</v>
      </c>
      <c r="E749" s="207" t="s">
        <v>30</v>
      </c>
      <c r="F749" s="208" t="s">
        <v>1076</v>
      </c>
      <c r="G749" s="205"/>
      <c r="H749" s="207" t="s">
        <v>30</v>
      </c>
      <c r="I749" s="209"/>
      <c r="J749" s="205"/>
      <c r="K749" s="205"/>
      <c r="L749" s="210"/>
      <c r="M749" s="211"/>
      <c r="N749" s="212"/>
      <c r="O749" s="212"/>
      <c r="P749" s="212"/>
      <c r="Q749" s="212"/>
      <c r="R749" s="212"/>
      <c r="S749" s="212"/>
      <c r="T749" s="213"/>
      <c r="AT749" s="214" t="s">
        <v>168</v>
      </c>
      <c r="AU749" s="214" t="s">
        <v>84</v>
      </c>
      <c r="AV749" s="11" t="s">
        <v>82</v>
      </c>
      <c r="AW749" s="11" t="s">
        <v>37</v>
      </c>
      <c r="AX749" s="11" t="s">
        <v>74</v>
      </c>
      <c r="AY749" s="214" t="s">
        <v>159</v>
      </c>
    </row>
    <row r="750" spans="2:65" s="12" customFormat="1" ht="12" x14ac:dyDescent="0.3">
      <c r="B750" s="215"/>
      <c r="C750" s="216"/>
      <c r="D750" s="206" t="s">
        <v>168</v>
      </c>
      <c r="E750" s="217" t="s">
        <v>30</v>
      </c>
      <c r="F750" s="218" t="s">
        <v>1077</v>
      </c>
      <c r="G750" s="216"/>
      <c r="H750" s="219">
        <v>1.5</v>
      </c>
      <c r="I750" s="220"/>
      <c r="J750" s="216"/>
      <c r="K750" s="216"/>
      <c r="L750" s="221"/>
      <c r="M750" s="222"/>
      <c r="N750" s="223"/>
      <c r="O750" s="223"/>
      <c r="P750" s="223"/>
      <c r="Q750" s="223"/>
      <c r="R750" s="223"/>
      <c r="S750" s="223"/>
      <c r="T750" s="224"/>
      <c r="AT750" s="225" t="s">
        <v>168</v>
      </c>
      <c r="AU750" s="225" t="s">
        <v>84</v>
      </c>
      <c r="AV750" s="12" t="s">
        <v>84</v>
      </c>
      <c r="AW750" s="12" t="s">
        <v>37</v>
      </c>
      <c r="AX750" s="12" t="s">
        <v>74</v>
      </c>
      <c r="AY750" s="225" t="s">
        <v>159</v>
      </c>
    </row>
    <row r="751" spans="2:65" s="11" customFormat="1" ht="12" x14ac:dyDescent="0.3">
      <c r="B751" s="204"/>
      <c r="C751" s="205"/>
      <c r="D751" s="206" t="s">
        <v>168</v>
      </c>
      <c r="E751" s="207" t="s">
        <v>30</v>
      </c>
      <c r="F751" s="208" t="s">
        <v>1078</v>
      </c>
      <c r="G751" s="205"/>
      <c r="H751" s="207" t="s">
        <v>30</v>
      </c>
      <c r="I751" s="209"/>
      <c r="J751" s="205"/>
      <c r="K751" s="205"/>
      <c r="L751" s="210"/>
      <c r="M751" s="211"/>
      <c r="N751" s="212"/>
      <c r="O751" s="212"/>
      <c r="P751" s="212"/>
      <c r="Q751" s="212"/>
      <c r="R751" s="212"/>
      <c r="S751" s="212"/>
      <c r="T751" s="213"/>
      <c r="AT751" s="214" t="s">
        <v>168</v>
      </c>
      <c r="AU751" s="214" t="s">
        <v>84</v>
      </c>
      <c r="AV751" s="11" t="s">
        <v>82</v>
      </c>
      <c r="AW751" s="11" t="s">
        <v>37</v>
      </c>
      <c r="AX751" s="11" t="s">
        <v>74</v>
      </c>
      <c r="AY751" s="214" t="s">
        <v>159</v>
      </c>
    </row>
    <row r="752" spans="2:65" s="12" customFormat="1" ht="12" x14ac:dyDescent="0.3">
      <c r="B752" s="215"/>
      <c r="C752" s="216"/>
      <c r="D752" s="206" t="s">
        <v>168</v>
      </c>
      <c r="E752" s="217" t="s">
        <v>30</v>
      </c>
      <c r="F752" s="218" t="s">
        <v>1079</v>
      </c>
      <c r="G752" s="216"/>
      <c r="H752" s="219">
        <v>1.5</v>
      </c>
      <c r="I752" s="220"/>
      <c r="J752" s="216"/>
      <c r="K752" s="216"/>
      <c r="L752" s="221"/>
      <c r="M752" s="222"/>
      <c r="N752" s="223"/>
      <c r="O752" s="223"/>
      <c r="P752" s="223"/>
      <c r="Q752" s="223"/>
      <c r="R752" s="223"/>
      <c r="S752" s="223"/>
      <c r="T752" s="224"/>
      <c r="AT752" s="225" t="s">
        <v>168</v>
      </c>
      <c r="AU752" s="225" t="s">
        <v>84</v>
      </c>
      <c r="AV752" s="12" t="s">
        <v>84</v>
      </c>
      <c r="AW752" s="12" t="s">
        <v>37</v>
      </c>
      <c r="AX752" s="12" t="s">
        <v>74</v>
      </c>
      <c r="AY752" s="225" t="s">
        <v>159</v>
      </c>
    </row>
    <row r="753" spans="2:65" s="13" customFormat="1" ht="12" x14ac:dyDescent="0.3">
      <c r="B753" s="226"/>
      <c r="C753" s="227"/>
      <c r="D753" s="206" t="s">
        <v>168</v>
      </c>
      <c r="E753" s="228" t="s">
        <v>30</v>
      </c>
      <c r="F753" s="229" t="s">
        <v>186</v>
      </c>
      <c r="G753" s="227"/>
      <c r="H753" s="230">
        <v>3</v>
      </c>
      <c r="I753" s="231"/>
      <c r="J753" s="227"/>
      <c r="K753" s="227"/>
      <c r="L753" s="232"/>
      <c r="M753" s="233"/>
      <c r="N753" s="234"/>
      <c r="O753" s="234"/>
      <c r="P753" s="234"/>
      <c r="Q753" s="234"/>
      <c r="R753" s="234"/>
      <c r="S753" s="234"/>
      <c r="T753" s="235"/>
      <c r="AT753" s="236" t="s">
        <v>168</v>
      </c>
      <c r="AU753" s="236" t="s">
        <v>84</v>
      </c>
      <c r="AV753" s="13" t="s">
        <v>166</v>
      </c>
      <c r="AW753" s="13" t="s">
        <v>37</v>
      </c>
      <c r="AX753" s="13" t="s">
        <v>82</v>
      </c>
      <c r="AY753" s="236" t="s">
        <v>159</v>
      </c>
    </row>
    <row r="754" spans="2:65" s="1" customFormat="1" ht="25.5" customHeight="1" x14ac:dyDescent="0.3">
      <c r="B754" s="41"/>
      <c r="C754" s="192" t="s">
        <v>1080</v>
      </c>
      <c r="D754" s="192" t="s">
        <v>161</v>
      </c>
      <c r="E754" s="193" t="s">
        <v>1081</v>
      </c>
      <c r="F754" s="194" t="s">
        <v>1082</v>
      </c>
      <c r="G754" s="195" t="s">
        <v>214</v>
      </c>
      <c r="H754" s="196">
        <v>4.5</v>
      </c>
      <c r="I754" s="197"/>
      <c r="J754" s="198">
        <f>ROUND(I754*H754,2)</f>
        <v>0</v>
      </c>
      <c r="K754" s="194" t="s">
        <v>165</v>
      </c>
      <c r="L754" s="61"/>
      <c r="M754" s="199" t="s">
        <v>30</v>
      </c>
      <c r="N754" s="200" t="s">
        <v>45</v>
      </c>
      <c r="O754" s="42"/>
      <c r="P754" s="201">
        <f>O754*H754</f>
        <v>0</v>
      </c>
      <c r="Q754" s="201">
        <v>0</v>
      </c>
      <c r="R754" s="201">
        <f>Q754*H754</f>
        <v>0</v>
      </c>
      <c r="S754" s="201">
        <v>2.3E-2</v>
      </c>
      <c r="T754" s="202">
        <f>S754*H754</f>
        <v>0.10349999999999999</v>
      </c>
      <c r="AR754" s="24" t="s">
        <v>166</v>
      </c>
      <c r="AT754" s="24" t="s">
        <v>161</v>
      </c>
      <c r="AU754" s="24" t="s">
        <v>84</v>
      </c>
      <c r="AY754" s="24" t="s">
        <v>159</v>
      </c>
      <c r="BE754" s="203">
        <f>IF(N754="základní",J754,0)</f>
        <v>0</v>
      </c>
      <c r="BF754" s="203">
        <f>IF(N754="snížená",J754,0)</f>
        <v>0</v>
      </c>
      <c r="BG754" s="203">
        <f>IF(N754="zákl. přenesená",J754,0)</f>
        <v>0</v>
      </c>
      <c r="BH754" s="203">
        <f>IF(N754="sníž. přenesená",J754,0)</f>
        <v>0</v>
      </c>
      <c r="BI754" s="203">
        <f>IF(N754="nulová",J754,0)</f>
        <v>0</v>
      </c>
      <c r="BJ754" s="24" t="s">
        <v>82</v>
      </c>
      <c r="BK754" s="203">
        <f>ROUND(I754*H754,2)</f>
        <v>0</v>
      </c>
      <c r="BL754" s="24" t="s">
        <v>166</v>
      </c>
      <c r="BM754" s="24" t="s">
        <v>1083</v>
      </c>
    </row>
    <row r="755" spans="2:65" s="11" customFormat="1" ht="12" x14ac:dyDescent="0.3">
      <c r="B755" s="204"/>
      <c r="C755" s="205"/>
      <c r="D755" s="206" t="s">
        <v>168</v>
      </c>
      <c r="E755" s="207" t="s">
        <v>30</v>
      </c>
      <c r="F755" s="208" t="s">
        <v>1078</v>
      </c>
      <c r="G755" s="205"/>
      <c r="H755" s="207" t="s">
        <v>30</v>
      </c>
      <c r="I755" s="209"/>
      <c r="J755" s="205"/>
      <c r="K755" s="205"/>
      <c r="L755" s="210"/>
      <c r="M755" s="211"/>
      <c r="N755" s="212"/>
      <c r="O755" s="212"/>
      <c r="P755" s="212"/>
      <c r="Q755" s="212"/>
      <c r="R755" s="212"/>
      <c r="S755" s="212"/>
      <c r="T755" s="213"/>
      <c r="AT755" s="214" t="s">
        <v>168</v>
      </c>
      <c r="AU755" s="214" t="s">
        <v>84</v>
      </c>
      <c r="AV755" s="11" t="s">
        <v>82</v>
      </c>
      <c r="AW755" s="11" t="s">
        <v>37</v>
      </c>
      <c r="AX755" s="11" t="s">
        <v>74</v>
      </c>
      <c r="AY755" s="214" t="s">
        <v>159</v>
      </c>
    </row>
    <row r="756" spans="2:65" s="12" customFormat="1" ht="12" x14ac:dyDescent="0.3">
      <c r="B756" s="215"/>
      <c r="C756" s="216"/>
      <c r="D756" s="206" t="s">
        <v>168</v>
      </c>
      <c r="E756" s="217" t="s">
        <v>30</v>
      </c>
      <c r="F756" s="218" t="s">
        <v>1084</v>
      </c>
      <c r="G756" s="216"/>
      <c r="H756" s="219">
        <v>4.5</v>
      </c>
      <c r="I756" s="220"/>
      <c r="J756" s="216"/>
      <c r="K756" s="216"/>
      <c r="L756" s="221"/>
      <c r="M756" s="222"/>
      <c r="N756" s="223"/>
      <c r="O756" s="223"/>
      <c r="P756" s="223"/>
      <c r="Q756" s="223"/>
      <c r="R756" s="223"/>
      <c r="S756" s="223"/>
      <c r="T756" s="224"/>
      <c r="AT756" s="225" t="s">
        <v>168</v>
      </c>
      <c r="AU756" s="225" t="s">
        <v>84</v>
      </c>
      <c r="AV756" s="12" t="s">
        <v>84</v>
      </c>
      <c r="AW756" s="12" t="s">
        <v>37</v>
      </c>
      <c r="AX756" s="12" t="s">
        <v>82</v>
      </c>
      <c r="AY756" s="225" t="s">
        <v>159</v>
      </c>
    </row>
    <row r="757" spans="2:65" s="1" customFormat="1" ht="25.5" customHeight="1" x14ac:dyDescent="0.3">
      <c r="B757" s="41"/>
      <c r="C757" s="192" t="s">
        <v>1085</v>
      </c>
      <c r="D757" s="192" t="s">
        <v>161</v>
      </c>
      <c r="E757" s="193" t="s">
        <v>1086</v>
      </c>
      <c r="F757" s="194" t="s">
        <v>1087</v>
      </c>
      <c r="G757" s="195" t="s">
        <v>214</v>
      </c>
      <c r="H757" s="196">
        <v>1.08</v>
      </c>
      <c r="I757" s="197"/>
      <c r="J757" s="198">
        <f>ROUND(I757*H757,2)</f>
        <v>0</v>
      </c>
      <c r="K757" s="194" t="s">
        <v>165</v>
      </c>
      <c r="L757" s="61"/>
      <c r="M757" s="199" t="s">
        <v>30</v>
      </c>
      <c r="N757" s="200" t="s">
        <v>45</v>
      </c>
      <c r="O757" s="42"/>
      <c r="P757" s="201">
        <f>O757*H757</f>
        <v>0</v>
      </c>
      <c r="Q757" s="201">
        <v>0</v>
      </c>
      <c r="R757" s="201">
        <f>Q757*H757</f>
        <v>0</v>
      </c>
      <c r="S757" s="201">
        <v>6.2E-2</v>
      </c>
      <c r="T757" s="202">
        <f>S757*H757</f>
        <v>6.6960000000000006E-2</v>
      </c>
      <c r="AR757" s="24" t="s">
        <v>166</v>
      </c>
      <c r="AT757" s="24" t="s">
        <v>161</v>
      </c>
      <c r="AU757" s="24" t="s">
        <v>84</v>
      </c>
      <c r="AY757" s="24" t="s">
        <v>159</v>
      </c>
      <c r="BE757" s="203">
        <f>IF(N757="základní",J757,0)</f>
        <v>0</v>
      </c>
      <c r="BF757" s="203">
        <f>IF(N757="snížená",J757,0)</f>
        <v>0</v>
      </c>
      <c r="BG757" s="203">
        <f>IF(N757="zákl. přenesená",J757,0)</f>
        <v>0</v>
      </c>
      <c r="BH757" s="203">
        <f>IF(N757="sníž. přenesená",J757,0)</f>
        <v>0</v>
      </c>
      <c r="BI757" s="203">
        <f>IF(N757="nulová",J757,0)</f>
        <v>0</v>
      </c>
      <c r="BJ757" s="24" t="s">
        <v>82</v>
      </c>
      <c r="BK757" s="203">
        <f>ROUND(I757*H757,2)</f>
        <v>0</v>
      </c>
      <c r="BL757" s="24" t="s">
        <v>166</v>
      </c>
      <c r="BM757" s="24" t="s">
        <v>1088</v>
      </c>
    </row>
    <row r="758" spans="2:65" s="11" customFormat="1" ht="12" x14ac:dyDescent="0.3">
      <c r="B758" s="204"/>
      <c r="C758" s="205"/>
      <c r="D758" s="206" t="s">
        <v>168</v>
      </c>
      <c r="E758" s="207" t="s">
        <v>30</v>
      </c>
      <c r="F758" s="208" t="s">
        <v>1089</v>
      </c>
      <c r="G758" s="205"/>
      <c r="H758" s="207" t="s">
        <v>30</v>
      </c>
      <c r="I758" s="209"/>
      <c r="J758" s="205"/>
      <c r="K758" s="205"/>
      <c r="L758" s="210"/>
      <c r="M758" s="211"/>
      <c r="N758" s="212"/>
      <c r="O758" s="212"/>
      <c r="P758" s="212"/>
      <c r="Q758" s="212"/>
      <c r="R758" s="212"/>
      <c r="S758" s="212"/>
      <c r="T758" s="213"/>
      <c r="AT758" s="214" t="s">
        <v>168</v>
      </c>
      <c r="AU758" s="214" t="s">
        <v>84</v>
      </c>
      <c r="AV758" s="11" t="s">
        <v>82</v>
      </c>
      <c r="AW758" s="11" t="s">
        <v>37</v>
      </c>
      <c r="AX758" s="11" t="s">
        <v>74</v>
      </c>
      <c r="AY758" s="214" t="s">
        <v>159</v>
      </c>
    </row>
    <row r="759" spans="2:65" s="12" customFormat="1" ht="12" x14ac:dyDescent="0.3">
      <c r="B759" s="215"/>
      <c r="C759" s="216"/>
      <c r="D759" s="206" t="s">
        <v>168</v>
      </c>
      <c r="E759" s="217" t="s">
        <v>30</v>
      </c>
      <c r="F759" s="218" t="s">
        <v>1090</v>
      </c>
      <c r="G759" s="216"/>
      <c r="H759" s="219">
        <v>1.08</v>
      </c>
      <c r="I759" s="220"/>
      <c r="J759" s="216"/>
      <c r="K759" s="216"/>
      <c r="L759" s="221"/>
      <c r="M759" s="222"/>
      <c r="N759" s="223"/>
      <c r="O759" s="223"/>
      <c r="P759" s="223"/>
      <c r="Q759" s="223"/>
      <c r="R759" s="223"/>
      <c r="S759" s="223"/>
      <c r="T759" s="224"/>
      <c r="AT759" s="225" t="s">
        <v>168</v>
      </c>
      <c r="AU759" s="225" t="s">
        <v>84</v>
      </c>
      <c r="AV759" s="12" t="s">
        <v>84</v>
      </c>
      <c r="AW759" s="12" t="s">
        <v>37</v>
      </c>
      <c r="AX759" s="12" t="s">
        <v>82</v>
      </c>
      <c r="AY759" s="225" t="s">
        <v>159</v>
      </c>
    </row>
    <row r="760" spans="2:65" s="1" customFormat="1" ht="25.5" customHeight="1" x14ac:dyDescent="0.3">
      <c r="B760" s="41"/>
      <c r="C760" s="192" t="s">
        <v>1091</v>
      </c>
      <c r="D760" s="192" t="s">
        <v>161</v>
      </c>
      <c r="E760" s="193" t="s">
        <v>1092</v>
      </c>
      <c r="F760" s="194" t="s">
        <v>1093</v>
      </c>
      <c r="G760" s="195" t="s">
        <v>214</v>
      </c>
      <c r="H760" s="196">
        <v>7.2</v>
      </c>
      <c r="I760" s="197"/>
      <c r="J760" s="198">
        <f>ROUND(I760*H760,2)</f>
        <v>0</v>
      </c>
      <c r="K760" s="194" t="s">
        <v>165</v>
      </c>
      <c r="L760" s="61"/>
      <c r="M760" s="199" t="s">
        <v>30</v>
      </c>
      <c r="N760" s="200" t="s">
        <v>45</v>
      </c>
      <c r="O760" s="42"/>
      <c r="P760" s="201">
        <f>O760*H760</f>
        <v>0</v>
      </c>
      <c r="Q760" s="201">
        <v>0</v>
      </c>
      <c r="R760" s="201">
        <f>Q760*H760</f>
        <v>0</v>
      </c>
      <c r="S760" s="201">
        <v>5.3999999999999999E-2</v>
      </c>
      <c r="T760" s="202">
        <f>S760*H760</f>
        <v>0.38879999999999998</v>
      </c>
      <c r="AR760" s="24" t="s">
        <v>166</v>
      </c>
      <c r="AT760" s="24" t="s">
        <v>161</v>
      </c>
      <c r="AU760" s="24" t="s">
        <v>84</v>
      </c>
      <c r="AY760" s="24" t="s">
        <v>159</v>
      </c>
      <c r="BE760" s="203">
        <f>IF(N760="základní",J760,0)</f>
        <v>0</v>
      </c>
      <c r="BF760" s="203">
        <f>IF(N760="snížená",J760,0)</f>
        <v>0</v>
      </c>
      <c r="BG760" s="203">
        <f>IF(N760="zákl. přenesená",J760,0)</f>
        <v>0</v>
      </c>
      <c r="BH760" s="203">
        <f>IF(N760="sníž. přenesená",J760,0)</f>
        <v>0</v>
      </c>
      <c r="BI760" s="203">
        <f>IF(N760="nulová",J760,0)</f>
        <v>0</v>
      </c>
      <c r="BJ760" s="24" t="s">
        <v>82</v>
      </c>
      <c r="BK760" s="203">
        <f>ROUND(I760*H760,2)</f>
        <v>0</v>
      </c>
      <c r="BL760" s="24" t="s">
        <v>166</v>
      </c>
      <c r="BM760" s="24" t="s">
        <v>1094</v>
      </c>
    </row>
    <row r="761" spans="2:65" s="11" customFormat="1" ht="12" x14ac:dyDescent="0.3">
      <c r="B761" s="204"/>
      <c r="C761" s="205"/>
      <c r="D761" s="206" t="s">
        <v>168</v>
      </c>
      <c r="E761" s="207" t="s">
        <v>30</v>
      </c>
      <c r="F761" s="208" t="s">
        <v>1095</v>
      </c>
      <c r="G761" s="205"/>
      <c r="H761" s="207" t="s">
        <v>30</v>
      </c>
      <c r="I761" s="209"/>
      <c r="J761" s="205"/>
      <c r="K761" s="205"/>
      <c r="L761" s="210"/>
      <c r="M761" s="211"/>
      <c r="N761" s="212"/>
      <c r="O761" s="212"/>
      <c r="P761" s="212"/>
      <c r="Q761" s="212"/>
      <c r="R761" s="212"/>
      <c r="S761" s="212"/>
      <c r="T761" s="213"/>
      <c r="AT761" s="214" t="s">
        <v>168</v>
      </c>
      <c r="AU761" s="214" t="s">
        <v>84</v>
      </c>
      <c r="AV761" s="11" t="s">
        <v>82</v>
      </c>
      <c r="AW761" s="11" t="s">
        <v>37</v>
      </c>
      <c r="AX761" s="11" t="s">
        <v>74</v>
      </c>
      <c r="AY761" s="214" t="s">
        <v>159</v>
      </c>
    </row>
    <row r="762" spans="2:65" s="12" customFormat="1" ht="12" x14ac:dyDescent="0.3">
      <c r="B762" s="215"/>
      <c r="C762" s="216"/>
      <c r="D762" s="206" t="s">
        <v>168</v>
      </c>
      <c r="E762" s="217" t="s">
        <v>30</v>
      </c>
      <c r="F762" s="218" t="s">
        <v>1096</v>
      </c>
      <c r="G762" s="216"/>
      <c r="H762" s="219">
        <v>7.2</v>
      </c>
      <c r="I762" s="220"/>
      <c r="J762" s="216"/>
      <c r="K762" s="216"/>
      <c r="L762" s="221"/>
      <c r="M762" s="222"/>
      <c r="N762" s="223"/>
      <c r="O762" s="223"/>
      <c r="P762" s="223"/>
      <c r="Q762" s="223"/>
      <c r="R762" s="223"/>
      <c r="S762" s="223"/>
      <c r="T762" s="224"/>
      <c r="AT762" s="225" t="s">
        <v>168</v>
      </c>
      <c r="AU762" s="225" t="s">
        <v>84</v>
      </c>
      <c r="AV762" s="12" t="s">
        <v>84</v>
      </c>
      <c r="AW762" s="12" t="s">
        <v>37</v>
      </c>
      <c r="AX762" s="12" t="s">
        <v>82</v>
      </c>
      <c r="AY762" s="225" t="s">
        <v>159</v>
      </c>
    </row>
    <row r="763" spans="2:65" s="1" customFormat="1" ht="25.5" customHeight="1" x14ac:dyDescent="0.3">
      <c r="B763" s="41"/>
      <c r="C763" s="192" t="s">
        <v>1097</v>
      </c>
      <c r="D763" s="192" t="s">
        <v>161</v>
      </c>
      <c r="E763" s="193" t="s">
        <v>1098</v>
      </c>
      <c r="F763" s="194" t="s">
        <v>1099</v>
      </c>
      <c r="G763" s="195" t="s">
        <v>214</v>
      </c>
      <c r="H763" s="196">
        <v>4.5999999999999996</v>
      </c>
      <c r="I763" s="197"/>
      <c r="J763" s="198">
        <f>ROUND(I763*H763,2)</f>
        <v>0</v>
      </c>
      <c r="K763" s="194" t="s">
        <v>165</v>
      </c>
      <c r="L763" s="61"/>
      <c r="M763" s="199" t="s">
        <v>30</v>
      </c>
      <c r="N763" s="200" t="s">
        <v>45</v>
      </c>
      <c r="O763" s="42"/>
      <c r="P763" s="201">
        <f>O763*H763</f>
        <v>0</v>
      </c>
      <c r="Q763" s="201">
        <v>0</v>
      </c>
      <c r="R763" s="201">
        <f>Q763*H763</f>
        <v>0</v>
      </c>
      <c r="S763" s="201">
        <v>6.7000000000000004E-2</v>
      </c>
      <c r="T763" s="202">
        <f>S763*H763</f>
        <v>0.30819999999999997</v>
      </c>
      <c r="AR763" s="24" t="s">
        <v>166</v>
      </c>
      <c r="AT763" s="24" t="s">
        <v>161</v>
      </c>
      <c r="AU763" s="24" t="s">
        <v>84</v>
      </c>
      <c r="AY763" s="24" t="s">
        <v>159</v>
      </c>
      <c r="BE763" s="203">
        <f>IF(N763="základní",J763,0)</f>
        <v>0</v>
      </c>
      <c r="BF763" s="203">
        <f>IF(N763="snížená",J763,0)</f>
        <v>0</v>
      </c>
      <c r="BG763" s="203">
        <f>IF(N763="zákl. přenesená",J763,0)</f>
        <v>0</v>
      </c>
      <c r="BH763" s="203">
        <f>IF(N763="sníž. přenesená",J763,0)</f>
        <v>0</v>
      </c>
      <c r="BI763" s="203">
        <f>IF(N763="nulová",J763,0)</f>
        <v>0</v>
      </c>
      <c r="BJ763" s="24" t="s">
        <v>82</v>
      </c>
      <c r="BK763" s="203">
        <f>ROUND(I763*H763,2)</f>
        <v>0</v>
      </c>
      <c r="BL763" s="24" t="s">
        <v>166</v>
      </c>
      <c r="BM763" s="24" t="s">
        <v>1100</v>
      </c>
    </row>
    <row r="764" spans="2:65" s="11" customFormat="1" ht="12" x14ac:dyDescent="0.3">
      <c r="B764" s="204"/>
      <c r="C764" s="205"/>
      <c r="D764" s="206" t="s">
        <v>168</v>
      </c>
      <c r="E764" s="207" t="s">
        <v>30</v>
      </c>
      <c r="F764" s="208" t="s">
        <v>1101</v>
      </c>
      <c r="G764" s="205"/>
      <c r="H764" s="207" t="s">
        <v>30</v>
      </c>
      <c r="I764" s="209"/>
      <c r="J764" s="205"/>
      <c r="K764" s="205"/>
      <c r="L764" s="210"/>
      <c r="M764" s="211"/>
      <c r="N764" s="212"/>
      <c r="O764" s="212"/>
      <c r="P764" s="212"/>
      <c r="Q764" s="212"/>
      <c r="R764" s="212"/>
      <c r="S764" s="212"/>
      <c r="T764" s="213"/>
      <c r="AT764" s="214" t="s">
        <v>168</v>
      </c>
      <c r="AU764" s="214" t="s">
        <v>84</v>
      </c>
      <c r="AV764" s="11" t="s">
        <v>82</v>
      </c>
      <c r="AW764" s="11" t="s">
        <v>37</v>
      </c>
      <c r="AX764" s="11" t="s">
        <v>74</v>
      </c>
      <c r="AY764" s="214" t="s">
        <v>159</v>
      </c>
    </row>
    <row r="765" spans="2:65" s="12" customFormat="1" ht="12" x14ac:dyDescent="0.3">
      <c r="B765" s="215"/>
      <c r="C765" s="216"/>
      <c r="D765" s="206" t="s">
        <v>168</v>
      </c>
      <c r="E765" s="217" t="s">
        <v>30</v>
      </c>
      <c r="F765" s="218" t="s">
        <v>1102</v>
      </c>
      <c r="G765" s="216"/>
      <c r="H765" s="219">
        <v>4.5999999999999996</v>
      </c>
      <c r="I765" s="220"/>
      <c r="J765" s="216"/>
      <c r="K765" s="216"/>
      <c r="L765" s="221"/>
      <c r="M765" s="222"/>
      <c r="N765" s="223"/>
      <c r="O765" s="223"/>
      <c r="P765" s="223"/>
      <c r="Q765" s="223"/>
      <c r="R765" s="223"/>
      <c r="S765" s="223"/>
      <c r="T765" s="224"/>
      <c r="AT765" s="225" t="s">
        <v>168</v>
      </c>
      <c r="AU765" s="225" t="s">
        <v>84</v>
      </c>
      <c r="AV765" s="12" t="s">
        <v>84</v>
      </c>
      <c r="AW765" s="12" t="s">
        <v>37</v>
      </c>
      <c r="AX765" s="12" t="s">
        <v>82</v>
      </c>
      <c r="AY765" s="225" t="s">
        <v>159</v>
      </c>
    </row>
    <row r="766" spans="2:65" s="1" customFormat="1" ht="25.5" customHeight="1" x14ac:dyDescent="0.3">
      <c r="B766" s="41"/>
      <c r="C766" s="192" t="s">
        <v>1103</v>
      </c>
      <c r="D766" s="192" t="s">
        <v>161</v>
      </c>
      <c r="E766" s="193" t="s">
        <v>1104</v>
      </c>
      <c r="F766" s="194" t="s">
        <v>1105</v>
      </c>
      <c r="G766" s="195" t="s">
        <v>214</v>
      </c>
      <c r="H766" s="196">
        <v>14</v>
      </c>
      <c r="I766" s="197"/>
      <c r="J766" s="198">
        <f>ROUND(I766*H766,2)</f>
        <v>0</v>
      </c>
      <c r="K766" s="194" t="s">
        <v>165</v>
      </c>
      <c r="L766" s="61"/>
      <c r="M766" s="199" t="s">
        <v>30</v>
      </c>
      <c r="N766" s="200" t="s">
        <v>45</v>
      </c>
      <c r="O766" s="42"/>
      <c r="P766" s="201">
        <f>O766*H766</f>
        <v>0</v>
      </c>
      <c r="Q766" s="201">
        <v>0</v>
      </c>
      <c r="R766" s="201">
        <f>Q766*H766</f>
        <v>0</v>
      </c>
      <c r="S766" s="201">
        <v>7.5999999999999998E-2</v>
      </c>
      <c r="T766" s="202">
        <f>S766*H766</f>
        <v>1.0640000000000001</v>
      </c>
      <c r="AR766" s="24" t="s">
        <v>166</v>
      </c>
      <c r="AT766" s="24" t="s">
        <v>161</v>
      </c>
      <c r="AU766" s="24" t="s">
        <v>84</v>
      </c>
      <c r="AY766" s="24" t="s">
        <v>159</v>
      </c>
      <c r="BE766" s="203">
        <f>IF(N766="základní",J766,0)</f>
        <v>0</v>
      </c>
      <c r="BF766" s="203">
        <f>IF(N766="snížená",J766,0)</f>
        <v>0</v>
      </c>
      <c r="BG766" s="203">
        <f>IF(N766="zákl. přenesená",J766,0)</f>
        <v>0</v>
      </c>
      <c r="BH766" s="203">
        <f>IF(N766="sníž. přenesená",J766,0)</f>
        <v>0</v>
      </c>
      <c r="BI766" s="203">
        <f>IF(N766="nulová",J766,0)</f>
        <v>0</v>
      </c>
      <c r="BJ766" s="24" t="s">
        <v>82</v>
      </c>
      <c r="BK766" s="203">
        <f>ROUND(I766*H766,2)</f>
        <v>0</v>
      </c>
      <c r="BL766" s="24" t="s">
        <v>166</v>
      </c>
      <c r="BM766" s="24" t="s">
        <v>1106</v>
      </c>
    </row>
    <row r="767" spans="2:65" s="12" customFormat="1" ht="12" x14ac:dyDescent="0.3">
      <c r="B767" s="215"/>
      <c r="C767" s="216"/>
      <c r="D767" s="206" t="s">
        <v>168</v>
      </c>
      <c r="E767" s="217" t="s">
        <v>30</v>
      </c>
      <c r="F767" s="218" t="s">
        <v>1107</v>
      </c>
      <c r="G767" s="216"/>
      <c r="H767" s="219">
        <v>10.824999999999999</v>
      </c>
      <c r="I767" s="220"/>
      <c r="J767" s="216"/>
      <c r="K767" s="216"/>
      <c r="L767" s="221"/>
      <c r="M767" s="222"/>
      <c r="N767" s="223"/>
      <c r="O767" s="223"/>
      <c r="P767" s="223"/>
      <c r="Q767" s="223"/>
      <c r="R767" s="223"/>
      <c r="S767" s="223"/>
      <c r="T767" s="224"/>
      <c r="AT767" s="225" t="s">
        <v>168</v>
      </c>
      <c r="AU767" s="225" t="s">
        <v>84</v>
      </c>
      <c r="AV767" s="12" t="s">
        <v>84</v>
      </c>
      <c r="AW767" s="12" t="s">
        <v>37</v>
      </c>
      <c r="AX767" s="12" t="s">
        <v>74</v>
      </c>
      <c r="AY767" s="225" t="s">
        <v>159</v>
      </c>
    </row>
    <row r="768" spans="2:65" s="12" customFormat="1" ht="12" x14ac:dyDescent="0.3">
      <c r="B768" s="215"/>
      <c r="C768" s="216"/>
      <c r="D768" s="206" t="s">
        <v>168</v>
      </c>
      <c r="E768" s="217" t="s">
        <v>30</v>
      </c>
      <c r="F768" s="218" t="s">
        <v>1108</v>
      </c>
      <c r="G768" s="216"/>
      <c r="H768" s="219">
        <v>2.64</v>
      </c>
      <c r="I768" s="220"/>
      <c r="J768" s="216"/>
      <c r="K768" s="216"/>
      <c r="L768" s="221"/>
      <c r="M768" s="222"/>
      <c r="N768" s="223"/>
      <c r="O768" s="223"/>
      <c r="P768" s="223"/>
      <c r="Q768" s="223"/>
      <c r="R768" s="223"/>
      <c r="S768" s="223"/>
      <c r="T768" s="224"/>
      <c r="AT768" s="225" t="s">
        <v>168</v>
      </c>
      <c r="AU768" s="225" t="s">
        <v>84</v>
      </c>
      <c r="AV768" s="12" t="s">
        <v>84</v>
      </c>
      <c r="AW768" s="12" t="s">
        <v>37</v>
      </c>
      <c r="AX768" s="12" t="s">
        <v>74</v>
      </c>
      <c r="AY768" s="225" t="s">
        <v>159</v>
      </c>
    </row>
    <row r="769" spans="2:65" s="12" customFormat="1" ht="12" x14ac:dyDescent="0.3">
      <c r="B769" s="215"/>
      <c r="C769" s="216"/>
      <c r="D769" s="206" t="s">
        <v>168</v>
      </c>
      <c r="E769" s="217" t="s">
        <v>30</v>
      </c>
      <c r="F769" s="218" t="s">
        <v>1109</v>
      </c>
      <c r="G769" s="216"/>
      <c r="H769" s="219">
        <v>0.53500000000000003</v>
      </c>
      <c r="I769" s="220"/>
      <c r="J769" s="216"/>
      <c r="K769" s="216"/>
      <c r="L769" s="221"/>
      <c r="M769" s="222"/>
      <c r="N769" s="223"/>
      <c r="O769" s="223"/>
      <c r="P769" s="223"/>
      <c r="Q769" s="223"/>
      <c r="R769" s="223"/>
      <c r="S769" s="223"/>
      <c r="T769" s="224"/>
      <c r="AT769" s="225" t="s">
        <v>168</v>
      </c>
      <c r="AU769" s="225" t="s">
        <v>84</v>
      </c>
      <c r="AV769" s="12" t="s">
        <v>84</v>
      </c>
      <c r="AW769" s="12" t="s">
        <v>37</v>
      </c>
      <c r="AX769" s="12" t="s">
        <v>74</v>
      </c>
      <c r="AY769" s="225" t="s">
        <v>159</v>
      </c>
    </row>
    <row r="770" spans="2:65" s="13" customFormat="1" ht="12" x14ac:dyDescent="0.3">
      <c r="B770" s="226"/>
      <c r="C770" s="227"/>
      <c r="D770" s="206" t="s">
        <v>168</v>
      </c>
      <c r="E770" s="228" t="s">
        <v>30</v>
      </c>
      <c r="F770" s="229" t="s">
        <v>186</v>
      </c>
      <c r="G770" s="227"/>
      <c r="H770" s="230">
        <v>14</v>
      </c>
      <c r="I770" s="231"/>
      <c r="J770" s="227"/>
      <c r="K770" s="227"/>
      <c r="L770" s="232"/>
      <c r="M770" s="233"/>
      <c r="N770" s="234"/>
      <c r="O770" s="234"/>
      <c r="P770" s="234"/>
      <c r="Q770" s="234"/>
      <c r="R770" s="234"/>
      <c r="S770" s="234"/>
      <c r="T770" s="235"/>
      <c r="AT770" s="236" t="s">
        <v>168</v>
      </c>
      <c r="AU770" s="236" t="s">
        <v>84</v>
      </c>
      <c r="AV770" s="13" t="s">
        <v>166</v>
      </c>
      <c r="AW770" s="13" t="s">
        <v>37</v>
      </c>
      <c r="AX770" s="13" t="s">
        <v>82</v>
      </c>
      <c r="AY770" s="236" t="s">
        <v>159</v>
      </c>
    </row>
    <row r="771" spans="2:65" s="1" customFormat="1" ht="25.5" customHeight="1" x14ac:dyDescent="0.3">
      <c r="B771" s="41"/>
      <c r="C771" s="192" t="s">
        <v>1110</v>
      </c>
      <c r="D771" s="192" t="s">
        <v>161</v>
      </c>
      <c r="E771" s="193" t="s">
        <v>1111</v>
      </c>
      <c r="F771" s="194" t="s">
        <v>1112</v>
      </c>
      <c r="G771" s="195" t="s">
        <v>214</v>
      </c>
      <c r="H771" s="196">
        <v>5</v>
      </c>
      <c r="I771" s="197"/>
      <c r="J771" s="198">
        <f>ROUND(I771*H771,2)</f>
        <v>0</v>
      </c>
      <c r="K771" s="194" t="s">
        <v>165</v>
      </c>
      <c r="L771" s="61"/>
      <c r="M771" s="199" t="s">
        <v>30</v>
      </c>
      <c r="N771" s="200" t="s">
        <v>45</v>
      </c>
      <c r="O771" s="42"/>
      <c r="P771" s="201">
        <f>O771*H771</f>
        <v>0</v>
      </c>
      <c r="Q771" s="201">
        <v>0</v>
      </c>
      <c r="R771" s="201">
        <f>Q771*H771</f>
        <v>0</v>
      </c>
      <c r="S771" s="201">
        <v>6.3E-2</v>
      </c>
      <c r="T771" s="202">
        <f>S771*H771</f>
        <v>0.315</v>
      </c>
      <c r="AR771" s="24" t="s">
        <v>166</v>
      </c>
      <c r="AT771" s="24" t="s">
        <v>161</v>
      </c>
      <c r="AU771" s="24" t="s">
        <v>84</v>
      </c>
      <c r="AY771" s="24" t="s">
        <v>159</v>
      </c>
      <c r="BE771" s="203">
        <f>IF(N771="základní",J771,0)</f>
        <v>0</v>
      </c>
      <c r="BF771" s="203">
        <f>IF(N771="snížená",J771,0)</f>
        <v>0</v>
      </c>
      <c r="BG771" s="203">
        <f>IF(N771="zákl. přenesená",J771,0)</f>
        <v>0</v>
      </c>
      <c r="BH771" s="203">
        <f>IF(N771="sníž. přenesená",J771,0)</f>
        <v>0</v>
      </c>
      <c r="BI771" s="203">
        <f>IF(N771="nulová",J771,0)</f>
        <v>0</v>
      </c>
      <c r="BJ771" s="24" t="s">
        <v>82</v>
      </c>
      <c r="BK771" s="203">
        <f>ROUND(I771*H771,2)</f>
        <v>0</v>
      </c>
      <c r="BL771" s="24" t="s">
        <v>166</v>
      </c>
      <c r="BM771" s="24" t="s">
        <v>1113</v>
      </c>
    </row>
    <row r="772" spans="2:65" s="12" customFormat="1" ht="12" x14ac:dyDescent="0.3">
      <c r="B772" s="215"/>
      <c r="C772" s="216"/>
      <c r="D772" s="206" t="s">
        <v>168</v>
      </c>
      <c r="E772" s="217" t="s">
        <v>30</v>
      </c>
      <c r="F772" s="218" t="s">
        <v>1114</v>
      </c>
      <c r="G772" s="216"/>
      <c r="H772" s="219">
        <v>5</v>
      </c>
      <c r="I772" s="220"/>
      <c r="J772" s="216"/>
      <c r="K772" s="216"/>
      <c r="L772" s="221"/>
      <c r="M772" s="222"/>
      <c r="N772" s="223"/>
      <c r="O772" s="223"/>
      <c r="P772" s="223"/>
      <c r="Q772" s="223"/>
      <c r="R772" s="223"/>
      <c r="S772" s="223"/>
      <c r="T772" s="224"/>
      <c r="AT772" s="225" t="s">
        <v>168</v>
      </c>
      <c r="AU772" s="225" t="s">
        <v>84</v>
      </c>
      <c r="AV772" s="12" t="s">
        <v>84</v>
      </c>
      <c r="AW772" s="12" t="s">
        <v>37</v>
      </c>
      <c r="AX772" s="12" t="s">
        <v>82</v>
      </c>
      <c r="AY772" s="225" t="s">
        <v>159</v>
      </c>
    </row>
    <row r="773" spans="2:65" s="1" customFormat="1" ht="38.25" customHeight="1" x14ac:dyDescent="0.3">
      <c r="B773" s="41"/>
      <c r="C773" s="192" t="s">
        <v>1115</v>
      </c>
      <c r="D773" s="192" t="s">
        <v>161</v>
      </c>
      <c r="E773" s="193" t="s">
        <v>1116</v>
      </c>
      <c r="F773" s="194" t="s">
        <v>1117</v>
      </c>
      <c r="G773" s="195" t="s">
        <v>456</v>
      </c>
      <c r="H773" s="196">
        <v>1</v>
      </c>
      <c r="I773" s="197"/>
      <c r="J773" s="198">
        <f>ROUND(I773*H773,2)</f>
        <v>0</v>
      </c>
      <c r="K773" s="194" t="s">
        <v>165</v>
      </c>
      <c r="L773" s="61"/>
      <c r="M773" s="199" t="s">
        <v>30</v>
      </c>
      <c r="N773" s="200" t="s">
        <v>45</v>
      </c>
      <c r="O773" s="42"/>
      <c r="P773" s="201">
        <f>O773*H773</f>
        <v>0</v>
      </c>
      <c r="Q773" s="201">
        <v>0</v>
      </c>
      <c r="R773" s="201">
        <f>Q773*H773</f>
        <v>0</v>
      </c>
      <c r="S773" s="201">
        <v>5.3999999999999999E-2</v>
      </c>
      <c r="T773" s="202">
        <f>S773*H773</f>
        <v>5.3999999999999999E-2</v>
      </c>
      <c r="AR773" s="24" t="s">
        <v>166</v>
      </c>
      <c r="AT773" s="24" t="s">
        <v>161</v>
      </c>
      <c r="AU773" s="24" t="s">
        <v>84</v>
      </c>
      <c r="AY773" s="24" t="s">
        <v>159</v>
      </c>
      <c r="BE773" s="203">
        <f>IF(N773="základní",J773,0)</f>
        <v>0</v>
      </c>
      <c r="BF773" s="203">
        <f>IF(N773="snížená",J773,0)</f>
        <v>0</v>
      </c>
      <c r="BG773" s="203">
        <f>IF(N773="zákl. přenesená",J773,0)</f>
        <v>0</v>
      </c>
      <c r="BH773" s="203">
        <f>IF(N773="sníž. přenesená",J773,0)</f>
        <v>0</v>
      </c>
      <c r="BI773" s="203">
        <f>IF(N773="nulová",J773,0)</f>
        <v>0</v>
      </c>
      <c r="BJ773" s="24" t="s">
        <v>82</v>
      </c>
      <c r="BK773" s="203">
        <f>ROUND(I773*H773,2)</f>
        <v>0</v>
      </c>
      <c r="BL773" s="24" t="s">
        <v>166</v>
      </c>
      <c r="BM773" s="24" t="s">
        <v>1118</v>
      </c>
    </row>
    <row r="774" spans="2:65" s="11" customFormat="1" ht="12" x14ac:dyDescent="0.3">
      <c r="B774" s="204"/>
      <c r="C774" s="205"/>
      <c r="D774" s="206" t="s">
        <v>168</v>
      </c>
      <c r="E774" s="207" t="s">
        <v>30</v>
      </c>
      <c r="F774" s="208" t="s">
        <v>1119</v>
      </c>
      <c r="G774" s="205"/>
      <c r="H774" s="207" t="s">
        <v>30</v>
      </c>
      <c r="I774" s="209"/>
      <c r="J774" s="205"/>
      <c r="K774" s="205"/>
      <c r="L774" s="210"/>
      <c r="M774" s="211"/>
      <c r="N774" s="212"/>
      <c r="O774" s="212"/>
      <c r="P774" s="212"/>
      <c r="Q774" s="212"/>
      <c r="R774" s="212"/>
      <c r="S774" s="212"/>
      <c r="T774" s="213"/>
      <c r="AT774" s="214" t="s">
        <v>168</v>
      </c>
      <c r="AU774" s="214" t="s">
        <v>84</v>
      </c>
      <c r="AV774" s="11" t="s">
        <v>82</v>
      </c>
      <c r="AW774" s="11" t="s">
        <v>37</v>
      </c>
      <c r="AX774" s="11" t="s">
        <v>74</v>
      </c>
      <c r="AY774" s="214" t="s">
        <v>159</v>
      </c>
    </row>
    <row r="775" spans="2:65" s="12" customFormat="1" ht="12" x14ac:dyDescent="0.3">
      <c r="B775" s="215"/>
      <c r="C775" s="216"/>
      <c r="D775" s="206" t="s">
        <v>168</v>
      </c>
      <c r="E775" s="217" t="s">
        <v>30</v>
      </c>
      <c r="F775" s="218" t="s">
        <v>82</v>
      </c>
      <c r="G775" s="216"/>
      <c r="H775" s="219">
        <v>1</v>
      </c>
      <c r="I775" s="220"/>
      <c r="J775" s="216"/>
      <c r="K775" s="216"/>
      <c r="L775" s="221"/>
      <c r="M775" s="222"/>
      <c r="N775" s="223"/>
      <c r="O775" s="223"/>
      <c r="P775" s="223"/>
      <c r="Q775" s="223"/>
      <c r="R775" s="223"/>
      <c r="S775" s="223"/>
      <c r="T775" s="224"/>
      <c r="AT775" s="225" t="s">
        <v>168</v>
      </c>
      <c r="AU775" s="225" t="s">
        <v>84</v>
      </c>
      <c r="AV775" s="12" t="s">
        <v>84</v>
      </c>
      <c r="AW775" s="12" t="s">
        <v>37</v>
      </c>
      <c r="AX775" s="12" t="s">
        <v>82</v>
      </c>
      <c r="AY775" s="225" t="s">
        <v>159</v>
      </c>
    </row>
    <row r="776" spans="2:65" s="1" customFormat="1" ht="38.25" customHeight="1" x14ac:dyDescent="0.3">
      <c r="B776" s="41"/>
      <c r="C776" s="192" t="s">
        <v>1120</v>
      </c>
      <c r="D776" s="192" t="s">
        <v>161</v>
      </c>
      <c r="E776" s="193" t="s">
        <v>1121</v>
      </c>
      <c r="F776" s="194" t="s">
        <v>1122</v>
      </c>
      <c r="G776" s="195" t="s">
        <v>214</v>
      </c>
      <c r="H776" s="196">
        <v>234</v>
      </c>
      <c r="I776" s="197"/>
      <c r="J776" s="198">
        <f>ROUND(I776*H776,2)</f>
        <v>0</v>
      </c>
      <c r="K776" s="194" t="s">
        <v>165</v>
      </c>
      <c r="L776" s="61"/>
      <c r="M776" s="199" t="s">
        <v>30</v>
      </c>
      <c r="N776" s="200" t="s">
        <v>45</v>
      </c>
      <c r="O776" s="42"/>
      <c r="P776" s="201">
        <f>O776*H776</f>
        <v>0</v>
      </c>
      <c r="Q776" s="201">
        <v>0</v>
      </c>
      <c r="R776" s="201">
        <f>Q776*H776</f>
        <v>0</v>
      </c>
      <c r="S776" s="201">
        <v>7.2999999999999995E-2</v>
      </c>
      <c r="T776" s="202">
        <f>S776*H776</f>
        <v>17.081999999999997</v>
      </c>
      <c r="AR776" s="24" t="s">
        <v>166</v>
      </c>
      <c r="AT776" s="24" t="s">
        <v>161</v>
      </c>
      <c r="AU776" s="24" t="s">
        <v>84</v>
      </c>
      <c r="AY776" s="24" t="s">
        <v>159</v>
      </c>
      <c r="BE776" s="203">
        <f>IF(N776="základní",J776,0)</f>
        <v>0</v>
      </c>
      <c r="BF776" s="203">
        <f>IF(N776="snížená",J776,0)</f>
        <v>0</v>
      </c>
      <c r="BG776" s="203">
        <f>IF(N776="zákl. přenesená",J776,0)</f>
        <v>0</v>
      </c>
      <c r="BH776" s="203">
        <f>IF(N776="sníž. přenesená",J776,0)</f>
        <v>0</v>
      </c>
      <c r="BI776" s="203">
        <f>IF(N776="nulová",J776,0)</f>
        <v>0</v>
      </c>
      <c r="BJ776" s="24" t="s">
        <v>82</v>
      </c>
      <c r="BK776" s="203">
        <f>ROUND(I776*H776,2)</f>
        <v>0</v>
      </c>
      <c r="BL776" s="24" t="s">
        <v>166</v>
      </c>
      <c r="BM776" s="24" t="s">
        <v>1123</v>
      </c>
    </row>
    <row r="777" spans="2:65" s="11" customFormat="1" ht="12" x14ac:dyDescent="0.3">
      <c r="B777" s="204"/>
      <c r="C777" s="205"/>
      <c r="D777" s="206" t="s">
        <v>168</v>
      </c>
      <c r="E777" s="207" t="s">
        <v>30</v>
      </c>
      <c r="F777" s="208" t="s">
        <v>1124</v>
      </c>
      <c r="G777" s="205"/>
      <c r="H777" s="207" t="s">
        <v>30</v>
      </c>
      <c r="I777" s="209"/>
      <c r="J777" s="205"/>
      <c r="K777" s="205"/>
      <c r="L777" s="210"/>
      <c r="M777" s="211"/>
      <c r="N777" s="212"/>
      <c r="O777" s="212"/>
      <c r="P777" s="212"/>
      <c r="Q777" s="212"/>
      <c r="R777" s="212"/>
      <c r="S777" s="212"/>
      <c r="T777" s="213"/>
      <c r="AT777" s="214" t="s">
        <v>168</v>
      </c>
      <c r="AU777" s="214" t="s">
        <v>84</v>
      </c>
      <c r="AV777" s="11" t="s">
        <v>82</v>
      </c>
      <c r="AW777" s="11" t="s">
        <v>37</v>
      </c>
      <c r="AX777" s="11" t="s">
        <v>74</v>
      </c>
      <c r="AY777" s="214" t="s">
        <v>159</v>
      </c>
    </row>
    <row r="778" spans="2:65" s="11" customFormat="1" ht="12" x14ac:dyDescent="0.3">
      <c r="B778" s="204"/>
      <c r="C778" s="205"/>
      <c r="D778" s="206" t="s">
        <v>168</v>
      </c>
      <c r="E778" s="207" t="s">
        <v>30</v>
      </c>
      <c r="F778" s="208" t="s">
        <v>1125</v>
      </c>
      <c r="G778" s="205"/>
      <c r="H778" s="207" t="s">
        <v>30</v>
      </c>
      <c r="I778" s="209"/>
      <c r="J778" s="205"/>
      <c r="K778" s="205"/>
      <c r="L778" s="210"/>
      <c r="M778" s="211"/>
      <c r="N778" s="212"/>
      <c r="O778" s="212"/>
      <c r="P778" s="212"/>
      <c r="Q778" s="212"/>
      <c r="R778" s="212"/>
      <c r="S778" s="212"/>
      <c r="T778" s="213"/>
      <c r="AT778" s="214" t="s">
        <v>168</v>
      </c>
      <c r="AU778" s="214" t="s">
        <v>84</v>
      </c>
      <c r="AV778" s="11" t="s">
        <v>82</v>
      </c>
      <c r="AW778" s="11" t="s">
        <v>37</v>
      </c>
      <c r="AX778" s="11" t="s">
        <v>74</v>
      </c>
      <c r="AY778" s="214" t="s">
        <v>159</v>
      </c>
    </row>
    <row r="779" spans="2:65" s="12" customFormat="1" ht="12" x14ac:dyDescent="0.3">
      <c r="B779" s="215"/>
      <c r="C779" s="216"/>
      <c r="D779" s="206" t="s">
        <v>168</v>
      </c>
      <c r="E779" s="217" t="s">
        <v>30</v>
      </c>
      <c r="F779" s="218" t="s">
        <v>1126</v>
      </c>
      <c r="G779" s="216"/>
      <c r="H779" s="219">
        <v>222</v>
      </c>
      <c r="I779" s="220"/>
      <c r="J779" s="216"/>
      <c r="K779" s="216"/>
      <c r="L779" s="221"/>
      <c r="M779" s="222"/>
      <c r="N779" s="223"/>
      <c r="O779" s="223"/>
      <c r="P779" s="223"/>
      <c r="Q779" s="223"/>
      <c r="R779" s="223"/>
      <c r="S779" s="223"/>
      <c r="T779" s="224"/>
      <c r="AT779" s="225" t="s">
        <v>168</v>
      </c>
      <c r="AU779" s="225" t="s">
        <v>84</v>
      </c>
      <c r="AV779" s="12" t="s">
        <v>84</v>
      </c>
      <c r="AW779" s="12" t="s">
        <v>37</v>
      </c>
      <c r="AX779" s="12" t="s">
        <v>74</v>
      </c>
      <c r="AY779" s="225" t="s">
        <v>159</v>
      </c>
    </row>
    <row r="780" spans="2:65" s="12" customFormat="1" ht="12" x14ac:dyDescent="0.3">
      <c r="B780" s="215"/>
      <c r="C780" s="216"/>
      <c r="D780" s="206" t="s">
        <v>168</v>
      </c>
      <c r="E780" s="217" t="s">
        <v>30</v>
      </c>
      <c r="F780" s="218" t="s">
        <v>1127</v>
      </c>
      <c r="G780" s="216"/>
      <c r="H780" s="219">
        <v>12</v>
      </c>
      <c r="I780" s="220"/>
      <c r="J780" s="216"/>
      <c r="K780" s="216"/>
      <c r="L780" s="221"/>
      <c r="M780" s="222"/>
      <c r="N780" s="223"/>
      <c r="O780" s="223"/>
      <c r="P780" s="223"/>
      <c r="Q780" s="223"/>
      <c r="R780" s="223"/>
      <c r="S780" s="223"/>
      <c r="T780" s="224"/>
      <c r="AT780" s="225" t="s">
        <v>168</v>
      </c>
      <c r="AU780" s="225" t="s">
        <v>84</v>
      </c>
      <c r="AV780" s="12" t="s">
        <v>84</v>
      </c>
      <c r="AW780" s="12" t="s">
        <v>37</v>
      </c>
      <c r="AX780" s="12" t="s">
        <v>74</v>
      </c>
      <c r="AY780" s="225" t="s">
        <v>159</v>
      </c>
    </row>
    <row r="781" spans="2:65" s="13" customFormat="1" ht="12" x14ac:dyDescent="0.3">
      <c r="B781" s="226"/>
      <c r="C781" s="227"/>
      <c r="D781" s="206" t="s">
        <v>168</v>
      </c>
      <c r="E781" s="228" t="s">
        <v>30</v>
      </c>
      <c r="F781" s="229" t="s">
        <v>186</v>
      </c>
      <c r="G781" s="227"/>
      <c r="H781" s="230">
        <v>234</v>
      </c>
      <c r="I781" s="231"/>
      <c r="J781" s="227"/>
      <c r="K781" s="227"/>
      <c r="L781" s="232"/>
      <c r="M781" s="233"/>
      <c r="N781" s="234"/>
      <c r="O781" s="234"/>
      <c r="P781" s="234"/>
      <c r="Q781" s="234"/>
      <c r="R781" s="234"/>
      <c r="S781" s="234"/>
      <c r="T781" s="235"/>
      <c r="AT781" s="236" t="s">
        <v>168</v>
      </c>
      <c r="AU781" s="236" t="s">
        <v>84</v>
      </c>
      <c r="AV781" s="13" t="s">
        <v>166</v>
      </c>
      <c r="AW781" s="13" t="s">
        <v>37</v>
      </c>
      <c r="AX781" s="13" t="s">
        <v>82</v>
      </c>
      <c r="AY781" s="236" t="s">
        <v>159</v>
      </c>
    </row>
    <row r="782" spans="2:65" s="1" customFormat="1" ht="25.5" customHeight="1" x14ac:dyDescent="0.3">
      <c r="B782" s="41"/>
      <c r="C782" s="192" t="s">
        <v>1128</v>
      </c>
      <c r="D782" s="192" t="s">
        <v>161</v>
      </c>
      <c r="E782" s="193" t="s">
        <v>1129</v>
      </c>
      <c r="F782" s="194" t="s">
        <v>1130</v>
      </c>
      <c r="G782" s="195" t="s">
        <v>214</v>
      </c>
      <c r="H782" s="196">
        <v>210</v>
      </c>
      <c r="I782" s="197"/>
      <c r="J782" s="198">
        <f>ROUND(I782*H782,2)</f>
        <v>0</v>
      </c>
      <c r="K782" s="194" t="s">
        <v>165</v>
      </c>
      <c r="L782" s="61"/>
      <c r="M782" s="199" t="s">
        <v>30</v>
      </c>
      <c r="N782" s="200" t="s">
        <v>45</v>
      </c>
      <c r="O782" s="42"/>
      <c r="P782" s="201">
        <f>O782*H782</f>
        <v>0</v>
      </c>
      <c r="Q782" s="201">
        <v>0</v>
      </c>
      <c r="R782" s="201">
        <f>Q782*H782</f>
        <v>0</v>
      </c>
      <c r="S782" s="201">
        <v>1.4E-2</v>
      </c>
      <c r="T782" s="202">
        <f>S782*H782</f>
        <v>2.94</v>
      </c>
      <c r="AR782" s="24" t="s">
        <v>166</v>
      </c>
      <c r="AT782" s="24" t="s">
        <v>161</v>
      </c>
      <c r="AU782" s="24" t="s">
        <v>84</v>
      </c>
      <c r="AY782" s="24" t="s">
        <v>159</v>
      </c>
      <c r="BE782" s="203">
        <f>IF(N782="základní",J782,0)</f>
        <v>0</v>
      </c>
      <c r="BF782" s="203">
        <f>IF(N782="snížená",J782,0)</f>
        <v>0</v>
      </c>
      <c r="BG782" s="203">
        <f>IF(N782="zákl. přenesená",J782,0)</f>
        <v>0</v>
      </c>
      <c r="BH782" s="203">
        <f>IF(N782="sníž. přenesená",J782,0)</f>
        <v>0</v>
      </c>
      <c r="BI782" s="203">
        <f>IF(N782="nulová",J782,0)</f>
        <v>0</v>
      </c>
      <c r="BJ782" s="24" t="s">
        <v>82</v>
      </c>
      <c r="BK782" s="203">
        <f>ROUND(I782*H782,2)</f>
        <v>0</v>
      </c>
      <c r="BL782" s="24" t="s">
        <v>166</v>
      </c>
      <c r="BM782" s="24" t="s">
        <v>1131</v>
      </c>
    </row>
    <row r="783" spans="2:65" s="11" customFormat="1" ht="12" x14ac:dyDescent="0.3">
      <c r="B783" s="204"/>
      <c r="C783" s="205"/>
      <c r="D783" s="206" t="s">
        <v>168</v>
      </c>
      <c r="E783" s="207" t="s">
        <v>30</v>
      </c>
      <c r="F783" s="208" t="s">
        <v>1132</v>
      </c>
      <c r="G783" s="205"/>
      <c r="H783" s="207" t="s">
        <v>30</v>
      </c>
      <c r="I783" s="209"/>
      <c r="J783" s="205"/>
      <c r="K783" s="205"/>
      <c r="L783" s="210"/>
      <c r="M783" s="211"/>
      <c r="N783" s="212"/>
      <c r="O783" s="212"/>
      <c r="P783" s="212"/>
      <c r="Q783" s="212"/>
      <c r="R783" s="212"/>
      <c r="S783" s="212"/>
      <c r="T783" s="213"/>
      <c r="AT783" s="214" t="s">
        <v>168</v>
      </c>
      <c r="AU783" s="214" t="s">
        <v>84</v>
      </c>
      <c r="AV783" s="11" t="s">
        <v>82</v>
      </c>
      <c r="AW783" s="11" t="s">
        <v>37</v>
      </c>
      <c r="AX783" s="11" t="s">
        <v>74</v>
      </c>
      <c r="AY783" s="214" t="s">
        <v>159</v>
      </c>
    </row>
    <row r="784" spans="2:65" s="12" customFormat="1" ht="12" x14ac:dyDescent="0.3">
      <c r="B784" s="215"/>
      <c r="C784" s="216"/>
      <c r="D784" s="206" t="s">
        <v>168</v>
      </c>
      <c r="E784" s="217" t="s">
        <v>30</v>
      </c>
      <c r="F784" s="218" t="s">
        <v>1133</v>
      </c>
      <c r="G784" s="216"/>
      <c r="H784" s="219">
        <v>199.5</v>
      </c>
      <c r="I784" s="220"/>
      <c r="J784" s="216"/>
      <c r="K784" s="216"/>
      <c r="L784" s="221"/>
      <c r="M784" s="222"/>
      <c r="N784" s="223"/>
      <c r="O784" s="223"/>
      <c r="P784" s="223"/>
      <c r="Q784" s="223"/>
      <c r="R784" s="223"/>
      <c r="S784" s="223"/>
      <c r="T784" s="224"/>
      <c r="AT784" s="225" t="s">
        <v>168</v>
      </c>
      <c r="AU784" s="225" t="s">
        <v>84</v>
      </c>
      <c r="AV784" s="12" t="s">
        <v>84</v>
      </c>
      <c r="AW784" s="12" t="s">
        <v>37</v>
      </c>
      <c r="AX784" s="12" t="s">
        <v>74</v>
      </c>
      <c r="AY784" s="225" t="s">
        <v>159</v>
      </c>
    </row>
    <row r="785" spans="2:65" s="12" customFormat="1" ht="12" x14ac:dyDescent="0.3">
      <c r="B785" s="215"/>
      <c r="C785" s="216"/>
      <c r="D785" s="206" t="s">
        <v>168</v>
      </c>
      <c r="E785" s="217" t="s">
        <v>30</v>
      </c>
      <c r="F785" s="218" t="s">
        <v>1134</v>
      </c>
      <c r="G785" s="216"/>
      <c r="H785" s="219">
        <v>10.5</v>
      </c>
      <c r="I785" s="220"/>
      <c r="J785" s="216"/>
      <c r="K785" s="216"/>
      <c r="L785" s="221"/>
      <c r="M785" s="222"/>
      <c r="N785" s="223"/>
      <c r="O785" s="223"/>
      <c r="P785" s="223"/>
      <c r="Q785" s="223"/>
      <c r="R785" s="223"/>
      <c r="S785" s="223"/>
      <c r="T785" s="224"/>
      <c r="AT785" s="225" t="s">
        <v>168</v>
      </c>
      <c r="AU785" s="225" t="s">
        <v>84</v>
      </c>
      <c r="AV785" s="12" t="s">
        <v>84</v>
      </c>
      <c r="AW785" s="12" t="s">
        <v>37</v>
      </c>
      <c r="AX785" s="12" t="s">
        <v>74</v>
      </c>
      <c r="AY785" s="225" t="s">
        <v>159</v>
      </c>
    </row>
    <row r="786" spans="2:65" s="13" customFormat="1" ht="12" x14ac:dyDescent="0.3">
      <c r="B786" s="226"/>
      <c r="C786" s="227"/>
      <c r="D786" s="206" t="s">
        <v>168</v>
      </c>
      <c r="E786" s="228" t="s">
        <v>30</v>
      </c>
      <c r="F786" s="229" t="s">
        <v>186</v>
      </c>
      <c r="G786" s="227"/>
      <c r="H786" s="230">
        <v>210</v>
      </c>
      <c r="I786" s="231"/>
      <c r="J786" s="227"/>
      <c r="K786" s="227"/>
      <c r="L786" s="232"/>
      <c r="M786" s="233"/>
      <c r="N786" s="234"/>
      <c r="O786" s="234"/>
      <c r="P786" s="234"/>
      <c r="Q786" s="234"/>
      <c r="R786" s="234"/>
      <c r="S786" s="234"/>
      <c r="T786" s="235"/>
      <c r="AT786" s="236" t="s">
        <v>168</v>
      </c>
      <c r="AU786" s="236" t="s">
        <v>84</v>
      </c>
      <c r="AV786" s="13" t="s">
        <v>166</v>
      </c>
      <c r="AW786" s="13" t="s">
        <v>37</v>
      </c>
      <c r="AX786" s="13" t="s">
        <v>82</v>
      </c>
      <c r="AY786" s="236" t="s">
        <v>159</v>
      </c>
    </row>
    <row r="787" spans="2:65" s="1" customFormat="1" ht="25.5" customHeight="1" x14ac:dyDescent="0.3">
      <c r="B787" s="41"/>
      <c r="C787" s="192" t="s">
        <v>1135</v>
      </c>
      <c r="D787" s="192" t="s">
        <v>161</v>
      </c>
      <c r="E787" s="193" t="s">
        <v>1136</v>
      </c>
      <c r="F787" s="194" t="s">
        <v>1137</v>
      </c>
      <c r="G787" s="195" t="s">
        <v>456</v>
      </c>
      <c r="H787" s="196">
        <v>5</v>
      </c>
      <c r="I787" s="197"/>
      <c r="J787" s="198">
        <f>ROUND(I787*H787,2)</f>
        <v>0</v>
      </c>
      <c r="K787" s="194" t="s">
        <v>165</v>
      </c>
      <c r="L787" s="61"/>
      <c r="M787" s="199" t="s">
        <v>30</v>
      </c>
      <c r="N787" s="200" t="s">
        <v>45</v>
      </c>
      <c r="O787" s="42"/>
      <c r="P787" s="201">
        <f>O787*H787</f>
        <v>0</v>
      </c>
      <c r="Q787" s="201">
        <v>0</v>
      </c>
      <c r="R787" s="201">
        <f>Q787*H787</f>
        <v>0</v>
      </c>
      <c r="S787" s="201">
        <v>4.8000000000000001E-2</v>
      </c>
      <c r="T787" s="202">
        <f>S787*H787</f>
        <v>0.24</v>
      </c>
      <c r="AR787" s="24" t="s">
        <v>271</v>
      </c>
      <c r="AT787" s="24" t="s">
        <v>161</v>
      </c>
      <c r="AU787" s="24" t="s">
        <v>84</v>
      </c>
      <c r="AY787" s="24" t="s">
        <v>159</v>
      </c>
      <c r="BE787" s="203">
        <f>IF(N787="základní",J787,0)</f>
        <v>0</v>
      </c>
      <c r="BF787" s="203">
        <f>IF(N787="snížená",J787,0)</f>
        <v>0</v>
      </c>
      <c r="BG787" s="203">
        <f>IF(N787="zákl. přenesená",J787,0)</f>
        <v>0</v>
      </c>
      <c r="BH787" s="203">
        <f>IF(N787="sníž. přenesená",J787,0)</f>
        <v>0</v>
      </c>
      <c r="BI787" s="203">
        <f>IF(N787="nulová",J787,0)</f>
        <v>0</v>
      </c>
      <c r="BJ787" s="24" t="s">
        <v>82</v>
      </c>
      <c r="BK787" s="203">
        <f>ROUND(I787*H787,2)</f>
        <v>0</v>
      </c>
      <c r="BL787" s="24" t="s">
        <v>271</v>
      </c>
      <c r="BM787" s="24" t="s">
        <v>1138</v>
      </c>
    </row>
    <row r="788" spans="2:65" s="11" customFormat="1" ht="12" x14ac:dyDescent="0.3">
      <c r="B788" s="204"/>
      <c r="C788" s="205"/>
      <c r="D788" s="206" t="s">
        <v>168</v>
      </c>
      <c r="E788" s="207" t="s">
        <v>30</v>
      </c>
      <c r="F788" s="208" t="s">
        <v>1139</v>
      </c>
      <c r="G788" s="205"/>
      <c r="H788" s="207" t="s">
        <v>30</v>
      </c>
      <c r="I788" s="209"/>
      <c r="J788" s="205"/>
      <c r="K788" s="205"/>
      <c r="L788" s="210"/>
      <c r="M788" s="211"/>
      <c r="N788" s="212"/>
      <c r="O788" s="212"/>
      <c r="P788" s="212"/>
      <c r="Q788" s="212"/>
      <c r="R788" s="212"/>
      <c r="S788" s="212"/>
      <c r="T788" s="213"/>
      <c r="AT788" s="214" t="s">
        <v>168</v>
      </c>
      <c r="AU788" s="214" t="s">
        <v>84</v>
      </c>
      <c r="AV788" s="11" t="s">
        <v>82</v>
      </c>
      <c r="AW788" s="11" t="s">
        <v>37</v>
      </c>
      <c r="AX788" s="11" t="s">
        <v>74</v>
      </c>
      <c r="AY788" s="214" t="s">
        <v>159</v>
      </c>
    </row>
    <row r="789" spans="2:65" s="12" customFormat="1" ht="12" x14ac:dyDescent="0.3">
      <c r="B789" s="215"/>
      <c r="C789" s="216"/>
      <c r="D789" s="206" t="s">
        <v>168</v>
      </c>
      <c r="E789" s="217" t="s">
        <v>30</v>
      </c>
      <c r="F789" s="218" t="s">
        <v>199</v>
      </c>
      <c r="G789" s="216"/>
      <c r="H789" s="219">
        <v>5</v>
      </c>
      <c r="I789" s="220"/>
      <c r="J789" s="216"/>
      <c r="K789" s="216"/>
      <c r="L789" s="221"/>
      <c r="M789" s="222"/>
      <c r="N789" s="223"/>
      <c r="O789" s="223"/>
      <c r="P789" s="223"/>
      <c r="Q789" s="223"/>
      <c r="R789" s="223"/>
      <c r="S789" s="223"/>
      <c r="T789" s="224"/>
      <c r="AT789" s="225" t="s">
        <v>168</v>
      </c>
      <c r="AU789" s="225" t="s">
        <v>84</v>
      </c>
      <c r="AV789" s="12" t="s">
        <v>84</v>
      </c>
      <c r="AW789" s="12" t="s">
        <v>37</v>
      </c>
      <c r="AX789" s="12" t="s">
        <v>82</v>
      </c>
      <c r="AY789" s="225" t="s">
        <v>159</v>
      </c>
    </row>
    <row r="790" spans="2:65" s="11" customFormat="1" ht="12" x14ac:dyDescent="0.3">
      <c r="B790" s="204"/>
      <c r="C790" s="205"/>
      <c r="D790" s="206" t="s">
        <v>168</v>
      </c>
      <c r="E790" s="207" t="s">
        <v>30</v>
      </c>
      <c r="F790" s="208" t="s">
        <v>1140</v>
      </c>
      <c r="G790" s="205"/>
      <c r="H790" s="207" t="s">
        <v>30</v>
      </c>
      <c r="I790" s="209"/>
      <c r="J790" s="205"/>
      <c r="K790" s="205"/>
      <c r="L790" s="210"/>
      <c r="M790" s="211"/>
      <c r="N790" s="212"/>
      <c r="O790" s="212"/>
      <c r="P790" s="212"/>
      <c r="Q790" s="212"/>
      <c r="R790" s="212"/>
      <c r="S790" s="212"/>
      <c r="T790" s="213"/>
      <c r="AT790" s="214" t="s">
        <v>168</v>
      </c>
      <c r="AU790" s="214" t="s">
        <v>84</v>
      </c>
      <c r="AV790" s="11" t="s">
        <v>82</v>
      </c>
      <c r="AW790" s="11" t="s">
        <v>37</v>
      </c>
      <c r="AX790" s="11" t="s">
        <v>74</v>
      </c>
      <c r="AY790" s="214" t="s">
        <v>159</v>
      </c>
    </row>
    <row r="791" spans="2:65" s="1" customFormat="1" ht="25.5" customHeight="1" x14ac:dyDescent="0.3">
      <c r="B791" s="41"/>
      <c r="C791" s="192" t="s">
        <v>1141</v>
      </c>
      <c r="D791" s="192" t="s">
        <v>161</v>
      </c>
      <c r="E791" s="193" t="s">
        <v>1142</v>
      </c>
      <c r="F791" s="194" t="s">
        <v>1143</v>
      </c>
      <c r="G791" s="195" t="s">
        <v>292</v>
      </c>
      <c r="H791" s="196">
        <v>5</v>
      </c>
      <c r="I791" s="197"/>
      <c r="J791" s="198">
        <f>ROUND(I791*H791,2)</f>
        <v>0</v>
      </c>
      <c r="K791" s="194" t="s">
        <v>165</v>
      </c>
      <c r="L791" s="61"/>
      <c r="M791" s="199" t="s">
        <v>30</v>
      </c>
      <c r="N791" s="200" t="s">
        <v>45</v>
      </c>
      <c r="O791" s="42"/>
      <c r="P791" s="201">
        <f>O791*H791</f>
        <v>0</v>
      </c>
      <c r="Q791" s="201">
        <v>0</v>
      </c>
      <c r="R791" s="201">
        <f>Q791*H791</f>
        <v>0</v>
      </c>
      <c r="S791" s="201">
        <v>2.4750000000000001E-2</v>
      </c>
      <c r="T791" s="202">
        <f>S791*H791</f>
        <v>0.12375</v>
      </c>
      <c r="AR791" s="24" t="s">
        <v>271</v>
      </c>
      <c r="AT791" s="24" t="s">
        <v>161</v>
      </c>
      <c r="AU791" s="24" t="s">
        <v>84</v>
      </c>
      <c r="AY791" s="24" t="s">
        <v>159</v>
      </c>
      <c r="BE791" s="203">
        <f>IF(N791="základní",J791,0)</f>
        <v>0</v>
      </c>
      <c r="BF791" s="203">
        <f>IF(N791="snížená",J791,0)</f>
        <v>0</v>
      </c>
      <c r="BG791" s="203">
        <f>IF(N791="zákl. přenesená",J791,0)</f>
        <v>0</v>
      </c>
      <c r="BH791" s="203">
        <f>IF(N791="sníž. přenesená",J791,0)</f>
        <v>0</v>
      </c>
      <c r="BI791" s="203">
        <f>IF(N791="nulová",J791,0)</f>
        <v>0</v>
      </c>
      <c r="BJ791" s="24" t="s">
        <v>82</v>
      </c>
      <c r="BK791" s="203">
        <f>ROUND(I791*H791,2)</f>
        <v>0</v>
      </c>
      <c r="BL791" s="24" t="s">
        <v>271</v>
      </c>
      <c r="BM791" s="24" t="s">
        <v>1144</v>
      </c>
    </row>
    <row r="792" spans="2:65" s="11" customFormat="1" ht="12" x14ac:dyDescent="0.3">
      <c r="B792" s="204"/>
      <c r="C792" s="205"/>
      <c r="D792" s="206" t="s">
        <v>168</v>
      </c>
      <c r="E792" s="207" t="s">
        <v>30</v>
      </c>
      <c r="F792" s="208" t="s">
        <v>1145</v>
      </c>
      <c r="G792" s="205"/>
      <c r="H792" s="207" t="s">
        <v>30</v>
      </c>
      <c r="I792" s="209"/>
      <c r="J792" s="205"/>
      <c r="K792" s="205"/>
      <c r="L792" s="210"/>
      <c r="M792" s="211"/>
      <c r="N792" s="212"/>
      <c r="O792" s="212"/>
      <c r="P792" s="212"/>
      <c r="Q792" s="212"/>
      <c r="R792" s="212"/>
      <c r="S792" s="212"/>
      <c r="T792" s="213"/>
      <c r="AT792" s="214" t="s">
        <v>168</v>
      </c>
      <c r="AU792" s="214" t="s">
        <v>84</v>
      </c>
      <c r="AV792" s="11" t="s">
        <v>82</v>
      </c>
      <c r="AW792" s="11" t="s">
        <v>37</v>
      </c>
      <c r="AX792" s="11" t="s">
        <v>74</v>
      </c>
      <c r="AY792" s="214" t="s">
        <v>159</v>
      </c>
    </row>
    <row r="793" spans="2:65" s="11" customFormat="1" ht="12" x14ac:dyDescent="0.3">
      <c r="B793" s="204"/>
      <c r="C793" s="205"/>
      <c r="D793" s="206" t="s">
        <v>168</v>
      </c>
      <c r="E793" s="207" t="s">
        <v>30</v>
      </c>
      <c r="F793" s="208" t="s">
        <v>1139</v>
      </c>
      <c r="G793" s="205"/>
      <c r="H793" s="207" t="s">
        <v>30</v>
      </c>
      <c r="I793" s="209"/>
      <c r="J793" s="205"/>
      <c r="K793" s="205"/>
      <c r="L793" s="210"/>
      <c r="M793" s="211"/>
      <c r="N793" s="212"/>
      <c r="O793" s="212"/>
      <c r="P793" s="212"/>
      <c r="Q793" s="212"/>
      <c r="R793" s="212"/>
      <c r="S793" s="212"/>
      <c r="T793" s="213"/>
      <c r="AT793" s="214" t="s">
        <v>168</v>
      </c>
      <c r="AU793" s="214" t="s">
        <v>84</v>
      </c>
      <c r="AV793" s="11" t="s">
        <v>82</v>
      </c>
      <c r="AW793" s="11" t="s">
        <v>37</v>
      </c>
      <c r="AX793" s="11" t="s">
        <v>74</v>
      </c>
      <c r="AY793" s="214" t="s">
        <v>159</v>
      </c>
    </row>
    <row r="794" spans="2:65" s="12" customFormat="1" ht="12" x14ac:dyDescent="0.3">
      <c r="B794" s="215"/>
      <c r="C794" s="216"/>
      <c r="D794" s="206" t="s">
        <v>168</v>
      </c>
      <c r="E794" s="217" t="s">
        <v>30</v>
      </c>
      <c r="F794" s="218" t="s">
        <v>1146</v>
      </c>
      <c r="G794" s="216"/>
      <c r="H794" s="219">
        <v>5</v>
      </c>
      <c r="I794" s="220"/>
      <c r="J794" s="216"/>
      <c r="K794" s="216"/>
      <c r="L794" s="221"/>
      <c r="M794" s="222"/>
      <c r="N794" s="223"/>
      <c r="O794" s="223"/>
      <c r="P794" s="223"/>
      <c r="Q794" s="223"/>
      <c r="R794" s="223"/>
      <c r="S794" s="223"/>
      <c r="T794" s="224"/>
      <c r="AT794" s="225" t="s">
        <v>168</v>
      </c>
      <c r="AU794" s="225" t="s">
        <v>84</v>
      </c>
      <c r="AV794" s="12" t="s">
        <v>84</v>
      </c>
      <c r="AW794" s="12" t="s">
        <v>37</v>
      </c>
      <c r="AX794" s="12" t="s">
        <v>82</v>
      </c>
      <c r="AY794" s="225" t="s">
        <v>159</v>
      </c>
    </row>
    <row r="795" spans="2:65" s="11" customFormat="1" ht="12" x14ac:dyDescent="0.3">
      <c r="B795" s="204"/>
      <c r="C795" s="205"/>
      <c r="D795" s="206" t="s">
        <v>168</v>
      </c>
      <c r="E795" s="207" t="s">
        <v>30</v>
      </c>
      <c r="F795" s="208" t="s">
        <v>1140</v>
      </c>
      <c r="G795" s="205"/>
      <c r="H795" s="207" t="s">
        <v>30</v>
      </c>
      <c r="I795" s="209"/>
      <c r="J795" s="205"/>
      <c r="K795" s="205"/>
      <c r="L795" s="210"/>
      <c r="M795" s="211"/>
      <c r="N795" s="212"/>
      <c r="O795" s="212"/>
      <c r="P795" s="212"/>
      <c r="Q795" s="212"/>
      <c r="R795" s="212"/>
      <c r="S795" s="212"/>
      <c r="T795" s="213"/>
      <c r="AT795" s="214" t="s">
        <v>168</v>
      </c>
      <c r="AU795" s="214" t="s">
        <v>84</v>
      </c>
      <c r="AV795" s="11" t="s">
        <v>82</v>
      </c>
      <c r="AW795" s="11" t="s">
        <v>37</v>
      </c>
      <c r="AX795" s="11" t="s">
        <v>74</v>
      </c>
      <c r="AY795" s="214" t="s">
        <v>159</v>
      </c>
    </row>
    <row r="796" spans="2:65" s="11" customFormat="1" ht="12" x14ac:dyDescent="0.3">
      <c r="B796" s="204"/>
      <c r="C796" s="205"/>
      <c r="D796" s="206" t="s">
        <v>168</v>
      </c>
      <c r="E796" s="207" t="s">
        <v>30</v>
      </c>
      <c r="F796" s="208" t="s">
        <v>1147</v>
      </c>
      <c r="G796" s="205"/>
      <c r="H796" s="207" t="s">
        <v>30</v>
      </c>
      <c r="I796" s="209"/>
      <c r="J796" s="205"/>
      <c r="K796" s="205"/>
      <c r="L796" s="210"/>
      <c r="M796" s="211"/>
      <c r="N796" s="212"/>
      <c r="O796" s="212"/>
      <c r="P796" s="212"/>
      <c r="Q796" s="212"/>
      <c r="R796" s="212"/>
      <c r="S796" s="212"/>
      <c r="T796" s="213"/>
      <c r="AT796" s="214" t="s">
        <v>168</v>
      </c>
      <c r="AU796" s="214" t="s">
        <v>84</v>
      </c>
      <c r="AV796" s="11" t="s">
        <v>82</v>
      </c>
      <c r="AW796" s="11" t="s">
        <v>37</v>
      </c>
      <c r="AX796" s="11" t="s">
        <v>74</v>
      </c>
      <c r="AY796" s="214" t="s">
        <v>159</v>
      </c>
    </row>
    <row r="797" spans="2:65" s="1" customFormat="1" ht="38.25" customHeight="1" x14ac:dyDescent="0.3">
      <c r="B797" s="41"/>
      <c r="C797" s="192" t="s">
        <v>1148</v>
      </c>
      <c r="D797" s="192" t="s">
        <v>161</v>
      </c>
      <c r="E797" s="193" t="s">
        <v>1149</v>
      </c>
      <c r="F797" s="194" t="s">
        <v>1150</v>
      </c>
      <c r="G797" s="195" t="s">
        <v>456</v>
      </c>
      <c r="H797" s="196">
        <v>11</v>
      </c>
      <c r="I797" s="197"/>
      <c r="J797" s="198">
        <f>ROUND(I797*H797,2)</f>
        <v>0</v>
      </c>
      <c r="K797" s="194" t="s">
        <v>165</v>
      </c>
      <c r="L797" s="61"/>
      <c r="M797" s="199" t="s">
        <v>30</v>
      </c>
      <c r="N797" s="200" t="s">
        <v>45</v>
      </c>
      <c r="O797" s="42"/>
      <c r="P797" s="201">
        <f>O797*H797</f>
        <v>0</v>
      </c>
      <c r="Q797" s="201">
        <v>0</v>
      </c>
      <c r="R797" s="201">
        <f>Q797*H797</f>
        <v>0</v>
      </c>
      <c r="S797" s="201">
        <v>2.4E-2</v>
      </c>
      <c r="T797" s="202">
        <f>S797*H797</f>
        <v>0.26400000000000001</v>
      </c>
      <c r="AR797" s="24" t="s">
        <v>166</v>
      </c>
      <c r="AT797" s="24" t="s">
        <v>161</v>
      </c>
      <c r="AU797" s="24" t="s">
        <v>84</v>
      </c>
      <c r="AY797" s="24" t="s">
        <v>159</v>
      </c>
      <c r="BE797" s="203">
        <f>IF(N797="základní",J797,0)</f>
        <v>0</v>
      </c>
      <c r="BF797" s="203">
        <f>IF(N797="snížená",J797,0)</f>
        <v>0</v>
      </c>
      <c r="BG797" s="203">
        <f>IF(N797="zákl. přenesená",J797,0)</f>
        <v>0</v>
      </c>
      <c r="BH797" s="203">
        <f>IF(N797="sníž. přenesená",J797,0)</f>
        <v>0</v>
      </c>
      <c r="BI797" s="203">
        <f>IF(N797="nulová",J797,0)</f>
        <v>0</v>
      </c>
      <c r="BJ797" s="24" t="s">
        <v>82</v>
      </c>
      <c r="BK797" s="203">
        <f>ROUND(I797*H797,2)</f>
        <v>0</v>
      </c>
      <c r="BL797" s="24" t="s">
        <v>166</v>
      </c>
      <c r="BM797" s="24" t="s">
        <v>1151</v>
      </c>
    </row>
    <row r="798" spans="2:65" s="11" customFormat="1" ht="12" x14ac:dyDescent="0.3">
      <c r="B798" s="204"/>
      <c r="C798" s="205"/>
      <c r="D798" s="206" t="s">
        <v>168</v>
      </c>
      <c r="E798" s="207" t="s">
        <v>30</v>
      </c>
      <c r="F798" s="208" t="s">
        <v>1152</v>
      </c>
      <c r="G798" s="205"/>
      <c r="H798" s="207" t="s">
        <v>30</v>
      </c>
      <c r="I798" s="209"/>
      <c r="J798" s="205"/>
      <c r="K798" s="205"/>
      <c r="L798" s="210"/>
      <c r="M798" s="211"/>
      <c r="N798" s="212"/>
      <c r="O798" s="212"/>
      <c r="P798" s="212"/>
      <c r="Q798" s="212"/>
      <c r="R798" s="212"/>
      <c r="S798" s="212"/>
      <c r="T798" s="213"/>
      <c r="AT798" s="214" t="s">
        <v>168</v>
      </c>
      <c r="AU798" s="214" t="s">
        <v>84</v>
      </c>
      <c r="AV798" s="11" t="s">
        <v>82</v>
      </c>
      <c r="AW798" s="11" t="s">
        <v>37</v>
      </c>
      <c r="AX798" s="11" t="s">
        <v>74</v>
      </c>
      <c r="AY798" s="214" t="s">
        <v>159</v>
      </c>
    </row>
    <row r="799" spans="2:65" s="12" customFormat="1" ht="12" x14ac:dyDescent="0.3">
      <c r="B799" s="215"/>
      <c r="C799" s="216"/>
      <c r="D799" s="206" t="s">
        <v>168</v>
      </c>
      <c r="E799" s="217" t="s">
        <v>30</v>
      </c>
      <c r="F799" s="218" t="s">
        <v>238</v>
      </c>
      <c r="G799" s="216"/>
      <c r="H799" s="219">
        <v>11</v>
      </c>
      <c r="I799" s="220"/>
      <c r="J799" s="216"/>
      <c r="K799" s="216"/>
      <c r="L799" s="221"/>
      <c r="M799" s="222"/>
      <c r="N799" s="223"/>
      <c r="O799" s="223"/>
      <c r="P799" s="223"/>
      <c r="Q799" s="223"/>
      <c r="R799" s="223"/>
      <c r="S799" s="223"/>
      <c r="T799" s="224"/>
      <c r="AT799" s="225" t="s">
        <v>168</v>
      </c>
      <c r="AU799" s="225" t="s">
        <v>84</v>
      </c>
      <c r="AV799" s="12" t="s">
        <v>84</v>
      </c>
      <c r="AW799" s="12" t="s">
        <v>37</v>
      </c>
      <c r="AX799" s="12" t="s">
        <v>82</v>
      </c>
      <c r="AY799" s="225" t="s">
        <v>159</v>
      </c>
    </row>
    <row r="800" spans="2:65" s="1" customFormat="1" ht="38.25" customHeight="1" x14ac:dyDescent="0.3">
      <c r="B800" s="41"/>
      <c r="C800" s="192" t="s">
        <v>1153</v>
      </c>
      <c r="D800" s="192" t="s">
        <v>161</v>
      </c>
      <c r="E800" s="193" t="s">
        <v>1154</v>
      </c>
      <c r="F800" s="194" t="s">
        <v>1155</v>
      </c>
      <c r="G800" s="195" t="s">
        <v>456</v>
      </c>
      <c r="H800" s="196">
        <v>2</v>
      </c>
      <c r="I800" s="197"/>
      <c r="J800" s="198">
        <f>ROUND(I800*H800,2)</f>
        <v>0</v>
      </c>
      <c r="K800" s="194" t="s">
        <v>165</v>
      </c>
      <c r="L800" s="61"/>
      <c r="M800" s="199" t="s">
        <v>30</v>
      </c>
      <c r="N800" s="200" t="s">
        <v>45</v>
      </c>
      <c r="O800" s="42"/>
      <c r="P800" s="201">
        <f>O800*H800</f>
        <v>0</v>
      </c>
      <c r="Q800" s="201">
        <v>0</v>
      </c>
      <c r="R800" s="201">
        <f>Q800*H800</f>
        <v>0</v>
      </c>
      <c r="S800" s="201">
        <v>2.8000000000000001E-2</v>
      </c>
      <c r="T800" s="202">
        <f>S800*H800</f>
        <v>5.6000000000000001E-2</v>
      </c>
      <c r="AR800" s="24" t="s">
        <v>166</v>
      </c>
      <c r="AT800" s="24" t="s">
        <v>161</v>
      </c>
      <c r="AU800" s="24" t="s">
        <v>84</v>
      </c>
      <c r="AY800" s="24" t="s">
        <v>159</v>
      </c>
      <c r="BE800" s="203">
        <f>IF(N800="základní",J800,0)</f>
        <v>0</v>
      </c>
      <c r="BF800" s="203">
        <f>IF(N800="snížená",J800,0)</f>
        <v>0</v>
      </c>
      <c r="BG800" s="203">
        <f>IF(N800="zákl. přenesená",J800,0)</f>
        <v>0</v>
      </c>
      <c r="BH800" s="203">
        <f>IF(N800="sníž. přenesená",J800,0)</f>
        <v>0</v>
      </c>
      <c r="BI800" s="203">
        <f>IF(N800="nulová",J800,0)</f>
        <v>0</v>
      </c>
      <c r="BJ800" s="24" t="s">
        <v>82</v>
      </c>
      <c r="BK800" s="203">
        <f>ROUND(I800*H800,2)</f>
        <v>0</v>
      </c>
      <c r="BL800" s="24" t="s">
        <v>166</v>
      </c>
      <c r="BM800" s="24" t="s">
        <v>1156</v>
      </c>
    </row>
    <row r="801" spans="2:65" s="11" customFormat="1" ht="12" x14ac:dyDescent="0.3">
      <c r="B801" s="204"/>
      <c r="C801" s="205"/>
      <c r="D801" s="206" t="s">
        <v>168</v>
      </c>
      <c r="E801" s="207" t="s">
        <v>30</v>
      </c>
      <c r="F801" s="208" t="s">
        <v>1101</v>
      </c>
      <c r="G801" s="205"/>
      <c r="H801" s="207" t="s">
        <v>30</v>
      </c>
      <c r="I801" s="209"/>
      <c r="J801" s="205"/>
      <c r="K801" s="205"/>
      <c r="L801" s="210"/>
      <c r="M801" s="211"/>
      <c r="N801" s="212"/>
      <c r="O801" s="212"/>
      <c r="P801" s="212"/>
      <c r="Q801" s="212"/>
      <c r="R801" s="212"/>
      <c r="S801" s="212"/>
      <c r="T801" s="213"/>
      <c r="AT801" s="214" t="s">
        <v>168</v>
      </c>
      <c r="AU801" s="214" t="s">
        <v>84</v>
      </c>
      <c r="AV801" s="11" t="s">
        <v>82</v>
      </c>
      <c r="AW801" s="11" t="s">
        <v>37</v>
      </c>
      <c r="AX801" s="11" t="s">
        <v>74</v>
      </c>
      <c r="AY801" s="214" t="s">
        <v>159</v>
      </c>
    </row>
    <row r="802" spans="2:65" s="12" customFormat="1" ht="12" x14ac:dyDescent="0.3">
      <c r="B802" s="215"/>
      <c r="C802" s="216"/>
      <c r="D802" s="206" t="s">
        <v>168</v>
      </c>
      <c r="E802" s="217" t="s">
        <v>30</v>
      </c>
      <c r="F802" s="218" t="s">
        <v>84</v>
      </c>
      <c r="G802" s="216"/>
      <c r="H802" s="219">
        <v>2</v>
      </c>
      <c r="I802" s="220"/>
      <c r="J802" s="216"/>
      <c r="K802" s="216"/>
      <c r="L802" s="221"/>
      <c r="M802" s="222"/>
      <c r="N802" s="223"/>
      <c r="O802" s="223"/>
      <c r="P802" s="223"/>
      <c r="Q802" s="223"/>
      <c r="R802" s="223"/>
      <c r="S802" s="223"/>
      <c r="T802" s="224"/>
      <c r="AT802" s="225" t="s">
        <v>168</v>
      </c>
      <c r="AU802" s="225" t="s">
        <v>84</v>
      </c>
      <c r="AV802" s="12" t="s">
        <v>84</v>
      </c>
      <c r="AW802" s="12" t="s">
        <v>37</v>
      </c>
      <c r="AX802" s="12" t="s">
        <v>74</v>
      </c>
      <c r="AY802" s="225" t="s">
        <v>159</v>
      </c>
    </row>
    <row r="803" spans="2:65" s="11" customFormat="1" ht="12" x14ac:dyDescent="0.3">
      <c r="B803" s="204"/>
      <c r="C803" s="205"/>
      <c r="D803" s="206" t="s">
        <v>168</v>
      </c>
      <c r="E803" s="207" t="s">
        <v>30</v>
      </c>
      <c r="F803" s="208" t="s">
        <v>1152</v>
      </c>
      <c r="G803" s="205"/>
      <c r="H803" s="207" t="s">
        <v>30</v>
      </c>
      <c r="I803" s="209"/>
      <c r="J803" s="205"/>
      <c r="K803" s="205"/>
      <c r="L803" s="210"/>
      <c r="M803" s="211"/>
      <c r="N803" s="212"/>
      <c r="O803" s="212"/>
      <c r="P803" s="212"/>
      <c r="Q803" s="212"/>
      <c r="R803" s="212"/>
      <c r="S803" s="212"/>
      <c r="T803" s="213"/>
      <c r="AT803" s="214" t="s">
        <v>168</v>
      </c>
      <c r="AU803" s="214" t="s">
        <v>84</v>
      </c>
      <c r="AV803" s="11" t="s">
        <v>82</v>
      </c>
      <c r="AW803" s="11" t="s">
        <v>37</v>
      </c>
      <c r="AX803" s="11" t="s">
        <v>74</v>
      </c>
      <c r="AY803" s="214" t="s">
        <v>159</v>
      </c>
    </row>
    <row r="804" spans="2:65" s="12" customFormat="1" ht="12" x14ac:dyDescent="0.3">
      <c r="B804" s="215"/>
      <c r="C804" s="216"/>
      <c r="D804" s="206" t="s">
        <v>168</v>
      </c>
      <c r="E804" s="217" t="s">
        <v>30</v>
      </c>
      <c r="F804" s="218" t="s">
        <v>84</v>
      </c>
      <c r="G804" s="216"/>
      <c r="H804" s="219">
        <v>2</v>
      </c>
      <c r="I804" s="220"/>
      <c r="J804" s="216"/>
      <c r="K804" s="216"/>
      <c r="L804" s="221"/>
      <c r="M804" s="222"/>
      <c r="N804" s="223"/>
      <c r="O804" s="223"/>
      <c r="P804" s="223"/>
      <c r="Q804" s="223"/>
      <c r="R804" s="223"/>
      <c r="S804" s="223"/>
      <c r="T804" s="224"/>
      <c r="AT804" s="225" t="s">
        <v>168</v>
      </c>
      <c r="AU804" s="225" t="s">
        <v>84</v>
      </c>
      <c r="AV804" s="12" t="s">
        <v>84</v>
      </c>
      <c r="AW804" s="12" t="s">
        <v>37</v>
      </c>
      <c r="AX804" s="12" t="s">
        <v>82</v>
      </c>
      <c r="AY804" s="225" t="s">
        <v>159</v>
      </c>
    </row>
    <row r="805" spans="2:65" s="1" customFormat="1" ht="16.5" customHeight="1" x14ac:dyDescent="0.3">
      <c r="B805" s="41"/>
      <c r="C805" s="192" t="s">
        <v>1157</v>
      </c>
      <c r="D805" s="192" t="s">
        <v>161</v>
      </c>
      <c r="E805" s="193" t="s">
        <v>1158</v>
      </c>
      <c r="F805" s="194" t="s">
        <v>1159</v>
      </c>
      <c r="G805" s="195" t="s">
        <v>214</v>
      </c>
      <c r="H805" s="196">
        <v>23</v>
      </c>
      <c r="I805" s="197"/>
      <c r="J805" s="198">
        <f>ROUND(I805*H805,2)</f>
        <v>0</v>
      </c>
      <c r="K805" s="194" t="s">
        <v>165</v>
      </c>
      <c r="L805" s="61"/>
      <c r="M805" s="199" t="s">
        <v>30</v>
      </c>
      <c r="N805" s="200" t="s">
        <v>45</v>
      </c>
      <c r="O805" s="42"/>
      <c r="P805" s="201">
        <f>O805*H805</f>
        <v>0</v>
      </c>
      <c r="Q805" s="201">
        <v>0</v>
      </c>
      <c r="R805" s="201">
        <f>Q805*H805</f>
        <v>0</v>
      </c>
      <c r="S805" s="201">
        <v>1.695E-2</v>
      </c>
      <c r="T805" s="202">
        <f>S805*H805</f>
        <v>0.38984999999999997</v>
      </c>
      <c r="AR805" s="24" t="s">
        <v>166</v>
      </c>
      <c r="AT805" s="24" t="s">
        <v>161</v>
      </c>
      <c r="AU805" s="24" t="s">
        <v>84</v>
      </c>
      <c r="AY805" s="24" t="s">
        <v>159</v>
      </c>
      <c r="BE805" s="203">
        <f>IF(N805="základní",J805,0)</f>
        <v>0</v>
      </c>
      <c r="BF805" s="203">
        <f>IF(N805="snížená",J805,0)</f>
        <v>0</v>
      </c>
      <c r="BG805" s="203">
        <f>IF(N805="zákl. přenesená",J805,0)</f>
        <v>0</v>
      </c>
      <c r="BH805" s="203">
        <f>IF(N805="sníž. přenesená",J805,0)</f>
        <v>0</v>
      </c>
      <c r="BI805" s="203">
        <f>IF(N805="nulová",J805,0)</f>
        <v>0</v>
      </c>
      <c r="BJ805" s="24" t="s">
        <v>82</v>
      </c>
      <c r="BK805" s="203">
        <f>ROUND(I805*H805,2)</f>
        <v>0</v>
      </c>
      <c r="BL805" s="24" t="s">
        <v>166</v>
      </c>
      <c r="BM805" s="24" t="s">
        <v>1160</v>
      </c>
    </row>
    <row r="806" spans="2:65" s="11" customFormat="1" ht="12" x14ac:dyDescent="0.3">
      <c r="B806" s="204"/>
      <c r="C806" s="205"/>
      <c r="D806" s="206" t="s">
        <v>168</v>
      </c>
      <c r="E806" s="207" t="s">
        <v>30</v>
      </c>
      <c r="F806" s="208" t="s">
        <v>1161</v>
      </c>
      <c r="G806" s="205"/>
      <c r="H806" s="207" t="s">
        <v>30</v>
      </c>
      <c r="I806" s="209"/>
      <c r="J806" s="205"/>
      <c r="K806" s="205"/>
      <c r="L806" s="210"/>
      <c r="M806" s="211"/>
      <c r="N806" s="212"/>
      <c r="O806" s="212"/>
      <c r="P806" s="212"/>
      <c r="Q806" s="212"/>
      <c r="R806" s="212"/>
      <c r="S806" s="212"/>
      <c r="T806" s="213"/>
      <c r="AT806" s="214" t="s">
        <v>168</v>
      </c>
      <c r="AU806" s="214" t="s">
        <v>84</v>
      </c>
      <c r="AV806" s="11" t="s">
        <v>82</v>
      </c>
      <c r="AW806" s="11" t="s">
        <v>37</v>
      </c>
      <c r="AX806" s="11" t="s">
        <v>74</v>
      </c>
      <c r="AY806" s="214" t="s">
        <v>159</v>
      </c>
    </row>
    <row r="807" spans="2:65" s="12" customFormat="1" ht="12" x14ac:dyDescent="0.3">
      <c r="B807" s="215"/>
      <c r="C807" s="216"/>
      <c r="D807" s="206" t="s">
        <v>168</v>
      </c>
      <c r="E807" s="217" t="s">
        <v>30</v>
      </c>
      <c r="F807" s="218" t="s">
        <v>1162</v>
      </c>
      <c r="G807" s="216"/>
      <c r="H807" s="219">
        <v>23</v>
      </c>
      <c r="I807" s="220"/>
      <c r="J807" s="216"/>
      <c r="K807" s="216"/>
      <c r="L807" s="221"/>
      <c r="M807" s="222"/>
      <c r="N807" s="223"/>
      <c r="O807" s="223"/>
      <c r="P807" s="223"/>
      <c r="Q807" s="223"/>
      <c r="R807" s="223"/>
      <c r="S807" s="223"/>
      <c r="T807" s="224"/>
      <c r="AT807" s="225" t="s">
        <v>168</v>
      </c>
      <c r="AU807" s="225" t="s">
        <v>84</v>
      </c>
      <c r="AV807" s="12" t="s">
        <v>84</v>
      </c>
      <c r="AW807" s="12" t="s">
        <v>37</v>
      </c>
      <c r="AX807" s="12" t="s">
        <v>82</v>
      </c>
      <c r="AY807" s="225" t="s">
        <v>159</v>
      </c>
    </row>
    <row r="808" spans="2:65" s="1" customFormat="1" ht="16.5" customHeight="1" x14ac:dyDescent="0.3">
      <c r="B808" s="41"/>
      <c r="C808" s="192" t="s">
        <v>1163</v>
      </c>
      <c r="D808" s="192" t="s">
        <v>161</v>
      </c>
      <c r="E808" s="193" t="s">
        <v>1164</v>
      </c>
      <c r="F808" s="194" t="s">
        <v>1165</v>
      </c>
      <c r="G808" s="195" t="s">
        <v>214</v>
      </c>
      <c r="H808" s="196">
        <v>68</v>
      </c>
      <c r="I808" s="197"/>
      <c r="J808" s="198">
        <f>ROUND(I808*H808,2)</f>
        <v>0</v>
      </c>
      <c r="K808" s="194" t="s">
        <v>165</v>
      </c>
      <c r="L808" s="61"/>
      <c r="M808" s="199" t="s">
        <v>30</v>
      </c>
      <c r="N808" s="200" t="s">
        <v>45</v>
      </c>
      <c r="O808" s="42"/>
      <c r="P808" s="201">
        <f>O808*H808</f>
        <v>0</v>
      </c>
      <c r="Q808" s="201">
        <v>0</v>
      </c>
      <c r="R808" s="201">
        <f>Q808*H808</f>
        <v>0</v>
      </c>
      <c r="S808" s="201">
        <v>1.098E-2</v>
      </c>
      <c r="T808" s="202">
        <f>S808*H808</f>
        <v>0.74663999999999997</v>
      </c>
      <c r="AR808" s="24" t="s">
        <v>166</v>
      </c>
      <c r="AT808" s="24" t="s">
        <v>161</v>
      </c>
      <c r="AU808" s="24" t="s">
        <v>84</v>
      </c>
      <c r="AY808" s="24" t="s">
        <v>159</v>
      </c>
      <c r="BE808" s="203">
        <f>IF(N808="základní",J808,0)</f>
        <v>0</v>
      </c>
      <c r="BF808" s="203">
        <f>IF(N808="snížená",J808,0)</f>
        <v>0</v>
      </c>
      <c r="BG808" s="203">
        <f>IF(N808="zákl. přenesená",J808,0)</f>
        <v>0</v>
      </c>
      <c r="BH808" s="203">
        <f>IF(N808="sníž. přenesená",J808,0)</f>
        <v>0</v>
      </c>
      <c r="BI808" s="203">
        <f>IF(N808="nulová",J808,0)</f>
        <v>0</v>
      </c>
      <c r="BJ808" s="24" t="s">
        <v>82</v>
      </c>
      <c r="BK808" s="203">
        <f>ROUND(I808*H808,2)</f>
        <v>0</v>
      </c>
      <c r="BL808" s="24" t="s">
        <v>166</v>
      </c>
      <c r="BM808" s="24" t="s">
        <v>1166</v>
      </c>
    </row>
    <row r="809" spans="2:65" s="11" customFormat="1" ht="12" x14ac:dyDescent="0.3">
      <c r="B809" s="204"/>
      <c r="C809" s="205"/>
      <c r="D809" s="206" t="s">
        <v>168</v>
      </c>
      <c r="E809" s="207" t="s">
        <v>30</v>
      </c>
      <c r="F809" s="208" t="s">
        <v>1167</v>
      </c>
      <c r="G809" s="205"/>
      <c r="H809" s="207" t="s">
        <v>30</v>
      </c>
      <c r="I809" s="209"/>
      <c r="J809" s="205"/>
      <c r="K809" s="205"/>
      <c r="L809" s="210"/>
      <c r="M809" s="211"/>
      <c r="N809" s="212"/>
      <c r="O809" s="212"/>
      <c r="P809" s="212"/>
      <c r="Q809" s="212"/>
      <c r="R809" s="212"/>
      <c r="S809" s="212"/>
      <c r="T809" s="213"/>
      <c r="AT809" s="214" t="s">
        <v>168</v>
      </c>
      <c r="AU809" s="214" t="s">
        <v>84</v>
      </c>
      <c r="AV809" s="11" t="s">
        <v>82</v>
      </c>
      <c r="AW809" s="11" t="s">
        <v>37</v>
      </c>
      <c r="AX809" s="11" t="s">
        <v>74</v>
      </c>
      <c r="AY809" s="214" t="s">
        <v>159</v>
      </c>
    </row>
    <row r="810" spans="2:65" s="12" customFormat="1" ht="12" x14ac:dyDescent="0.3">
      <c r="B810" s="215"/>
      <c r="C810" s="216"/>
      <c r="D810" s="206" t="s">
        <v>168</v>
      </c>
      <c r="E810" s="217" t="s">
        <v>30</v>
      </c>
      <c r="F810" s="218" t="s">
        <v>1168</v>
      </c>
      <c r="G810" s="216"/>
      <c r="H810" s="219">
        <v>34.274999999999999</v>
      </c>
      <c r="I810" s="220"/>
      <c r="J810" s="216"/>
      <c r="K810" s="216"/>
      <c r="L810" s="221"/>
      <c r="M810" s="222"/>
      <c r="N810" s="223"/>
      <c r="O810" s="223"/>
      <c r="P810" s="223"/>
      <c r="Q810" s="223"/>
      <c r="R810" s="223"/>
      <c r="S810" s="223"/>
      <c r="T810" s="224"/>
      <c r="AT810" s="225" t="s">
        <v>168</v>
      </c>
      <c r="AU810" s="225" t="s">
        <v>84</v>
      </c>
      <c r="AV810" s="12" t="s">
        <v>84</v>
      </c>
      <c r="AW810" s="12" t="s">
        <v>37</v>
      </c>
      <c r="AX810" s="12" t="s">
        <v>74</v>
      </c>
      <c r="AY810" s="225" t="s">
        <v>159</v>
      </c>
    </row>
    <row r="811" spans="2:65" s="12" customFormat="1" ht="12" x14ac:dyDescent="0.3">
      <c r="B811" s="215"/>
      <c r="C811" s="216"/>
      <c r="D811" s="206" t="s">
        <v>168</v>
      </c>
      <c r="E811" s="217" t="s">
        <v>30</v>
      </c>
      <c r="F811" s="218" t="s">
        <v>1169</v>
      </c>
      <c r="G811" s="216"/>
      <c r="H811" s="219">
        <v>21.75</v>
      </c>
      <c r="I811" s="220"/>
      <c r="J811" s="216"/>
      <c r="K811" s="216"/>
      <c r="L811" s="221"/>
      <c r="M811" s="222"/>
      <c r="N811" s="223"/>
      <c r="O811" s="223"/>
      <c r="P811" s="223"/>
      <c r="Q811" s="223"/>
      <c r="R811" s="223"/>
      <c r="S811" s="223"/>
      <c r="T811" s="224"/>
      <c r="AT811" s="225" t="s">
        <v>168</v>
      </c>
      <c r="AU811" s="225" t="s">
        <v>84</v>
      </c>
      <c r="AV811" s="12" t="s">
        <v>84</v>
      </c>
      <c r="AW811" s="12" t="s">
        <v>37</v>
      </c>
      <c r="AX811" s="12" t="s">
        <v>74</v>
      </c>
      <c r="AY811" s="225" t="s">
        <v>159</v>
      </c>
    </row>
    <row r="812" spans="2:65" s="12" customFormat="1" ht="12" x14ac:dyDescent="0.3">
      <c r="B812" s="215"/>
      <c r="C812" s="216"/>
      <c r="D812" s="206" t="s">
        <v>168</v>
      </c>
      <c r="E812" s="217" t="s">
        <v>30</v>
      </c>
      <c r="F812" s="218" t="s">
        <v>1170</v>
      </c>
      <c r="G812" s="216"/>
      <c r="H812" s="219">
        <v>5.4</v>
      </c>
      <c r="I812" s="220"/>
      <c r="J812" s="216"/>
      <c r="K812" s="216"/>
      <c r="L812" s="221"/>
      <c r="M812" s="222"/>
      <c r="N812" s="223"/>
      <c r="O812" s="223"/>
      <c r="P812" s="223"/>
      <c r="Q812" s="223"/>
      <c r="R812" s="223"/>
      <c r="S812" s="223"/>
      <c r="T812" s="224"/>
      <c r="AT812" s="225" t="s">
        <v>168</v>
      </c>
      <c r="AU812" s="225" t="s">
        <v>84</v>
      </c>
      <c r="AV812" s="12" t="s">
        <v>84</v>
      </c>
      <c r="AW812" s="12" t="s">
        <v>37</v>
      </c>
      <c r="AX812" s="12" t="s">
        <v>74</v>
      </c>
      <c r="AY812" s="225" t="s">
        <v>159</v>
      </c>
    </row>
    <row r="813" spans="2:65" s="12" customFormat="1" ht="12" x14ac:dyDescent="0.3">
      <c r="B813" s="215"/>
      <c r="C813" s="216"/>
      <c r="D813" s="206" t="s">
        <v>168</v>
      </c>
      <c r="E813" s="217" t="s">
        <v>30</v>
      </c>
      <c r="F813" s="218" t="s">
        <v>1171</v>
      </c>
      <c r="G813" s="216"/>
      <c r="H813" s="219">
        <v>6.5750000000000002</v>
      </c>
      <c r="I813" s="220"/>
      <c r="J813" s="216"/>
      <c r="K813" s="216"/>
      <c r="L813" s="221"/>
      <c r="M813" s="222"/>
      <c r="N813" s="223"/>
      <c r="O813" s="223"/>
      <c r="P813" s="223"/>
      <c r="Q813" s="223"/>
      <c r="R813" s="223"/>
      <c r="S813" s="223"/>
      <c r="T813" s="224"/>
      <c r="AT813" s="225" t="s">
        <v>168</v>
      </c>
      <c r="AU813" s="225" t="s">
        <v>84</v>
      </c>
      <c r="AV813" s="12" t="s">
        <v>84</v>
      </c>
      <c r="AW813" s="12" t="s">
        <v>37</v>
      </c>
      <c r="AX813" s="12" t="s">
        <v>74</v>
      </c>
      <c r="AY813" s="225" t="s">
        <v>159</v>
      </c>
    </row>
    <row r="814" spans="2:65" s="13" customFormat="1" ht="12" x14ac:dyDescent="0.3">
      <c r="B814" s="226"/>
      <c r="C814" s="227"/>
      <c r="D814" s="206" t="s">
        <v>168</v>
      </c>
      <c r="E814" s="228" t="s">
        <v>30</v>
      </c>
      <c r="F814" s="229" t="s">
        <v>186</v>
      </c>
      <c r="G814" s="227"/>
      <c r="H814" s="230">
        <v>68</v>
      </c>
      <c r="I814" s="231"/>
      <c r="J814" s="227"/>
      <c r="K814" s="227"/>
      <c r="L814" s="232"/>
      <c r="M814" s="233"/>
      <c r="N814" s="234"/>
      <c r="O814" s="234"/>
      <c r="P814" s="234"/>
      <c r="Q814" s="234"/>
      <c r="R814" s="234"/>
      <c r="S814" s="234"/>
      <c r="T814" s="235"/>
      <c r="AT814" s="236" t="s">
        <v>168</v>
      </c>
      <c r="AU814" s="236" t="s">
        <v>84</v>
      </c>
      <c r="AV814" s="13" t="s">
        <v>166</v>
      </c>
      <c r="AW814" s="13" t="s">
        <v>37</v>
      </c>
      <c r="AX814" s="13" t="s">
        <v>82</v>
      </c>
      <c r="AY814" s="236" t="s">
        <v>159</v>
      </c>
    </row>
    <row r="815" spans="2:65" s="1" customFormat="1" ht="16.5" customHeight="1" x14ac:dyDescent="0.3">
      <c r="B815" s="41"/>
      <c r="C815" s="192" t="s">
        <v>1172</v>
      </c>
      <c r="D815" s="192" t="s">
        <v>161</v>
      </c>
      <c r="E815" s="193" t="s">
        <v>1173</v>
      </c>
      <c r="F815" s="194" t="s">
        <v>1174</v>
      </c>
      <c r="G815" s="195" t="s">
        <v>214</v>
      </c>
      <c r="H815" s="196">
        <v>68</v>
      </c>
      <c r="I815" s="197"/>
      <c r="J815" s="198">
        <f>ROUND(I815*H815,2)</f>
        <v>0</v>
      </c>
      <c r="K815" s="194" t="s">
        <v>165</v>
      </c>
      <c r="L815" s="61"/>
      <c r="M815" s="199" t="s">
        <v>30</v>
      </c>
      <c r="N815" s="200" t="s">
        <v>45</v>
      </c>
      <c r="O815" s="42"/>
      <c r="P815" s="201">
        <f>O815*H815</f>
        <v>0</v>
      </c>
      <c r="Q815" s="201">
        <v>0</v>
      </c>
      <c r="R815" s="201">
        <f>Q815*H815</f>
        <v>0</v>
      </c>
      <c r="S815" s="201">
        <v>8.0000000000000002E-3</v>
      </c>
      <c r="T815" s="202">
        <f>S815*H815</f>
        <v>0.54400000000000004</v>
      </c>
      <c r="AR815" s="24" t="s">
        <v>166</v>
      </c>
      <c r="AT815" s="24" t="s">
        <v>161</v>
      </c>
      <c r="AU815" s="24" t="s">
        <v>84</v>
      </c>
      <c r="AY815" s="24" t="s">
        <v>159</v>
      </c>
      <c r="BE815" s="203">
        <f>IF(N815="základní",J815,0)</f>
        <v>0</v>
      </c>
      <c r="BF815" s="203">
        <f>IF(N815="snížená",J815,0)</f>
        <v>0</v>
      </c>
      <c r="BG815" s="203">
        <f>IF(N815="zákl. přenesená",J815,0)</f>
        <v>0</v>
      </c>
      <c r="BH815" s="203">
        <f>IF(N815="sníž. přenesená",J815,0)</f>
        <v>0</v>
      </c>
      <c r="BI815" s="203">
        <f>IF(N815="nulová",J815,0)</f>
        <v>0</v>
      </c>
      <c r="BJ815" s="24" t="s">
        <v>82</v>
      </c>
      <c r="BK815" s="203">
        <f>ROUND(I815*H815,2)</f>
        <v>0</v>
      </c>
      <c r="BL815" s="24" t="s">
        <v>166</v>
      </c>
      <c r="BM815" s="24" t="s">
        <v>1175</v>
      </c>
    </row>
    <row r="816" spans="2:65" s="1" customFormat="1" ht="16.5" customHeight="1" x14ac:dyDescent="0.3">
      <c r="B816" s="41"/>
      <c r="C816" s="192" t="s">
        <v>1176</v>
      </c>
      <c r="D816" s="192" t="s">
        <v>161</v>
      </c>
      <c r="E816" s="193" t="s">
        <v>1177</v>
      </c>
      <c r="F816" s="194" t="s">
        <v>1178</v>
      </c>
      <c r="G816" s="195" t="s">
        <v>456</v>
      </c>
      <c r="H816" s="196">
        <v>9</v>
      </c>
      <c r="I816" s="197"/>
      <c r="J816" s="198">
        <f>ROUND(I816*H816,2)</f>
        <v>0</v>
      </c>
      <c r="K816" s="194" t="s">
        <v>30</v>
      </c>
      <c r="L816" s="61"/>
      <c r="M816" s="199" t="s">
        <v>30</v>
      </c>
      <c r="N816" s="200" t="s">
        <v>45</v>
      </c>
      <c r="O816" s="42"/>
      <c r="P816" s="201">
        <f>O816*H816</f>
        <v>0</v>
      </c>
      <c r="Q816" s="201">
        <v>0</v>
      </c>
      <c r="R816" s="201">
        <f>Q816*H816</f>
        <v>0</v>
      </c>
      <c r="S816" s="201">
        <v>8.9999999999999993E-3</v>
      </c>
      <c r="T816" s="202">
        <f>S816*H816</f>
        <v>8.0999999999999989E-2</v>
      </c>
      <c r="AR816" s="24" t="s">
        <v>166</v>
      </c>
      <c r="AT816" s="24" t="s">
        <v>161</v>
      </c>
      <c r="AU816" s="24" t="s">
        <v>84</v>
      </c>
      <c r="AY816" s="24" t="s">
        <v>159</v>
      </c>
      <c r="BE816" s="203">
        <f>IF(N816="základní",J816,0)</f>
        <v>0</v>
      </c>
      <c r="BF816" s="203">
        <f>IF(N816="snížená",J816,0)</f>
        <v>0</v>
      </c>
      <c r="BG816" s="203">
        <f>IF(N816="zákl. přenesená",J816,0)</f>
        <v>0</v>
      </c>
      <c r="BH816" s="203">
        <f>IF(N816="sníž. přenesená",J816,0)</f>
        <v>0</v>
      </c>
      <c r="BI816" s="203">
        <f>IF(N816="nulová",J816,0)</f>
        <v>0</v>
      </c>
      <c r="BJ816" s="24" t="s">
        <v>82</v>
      </c>
      <c r="BK816" s="203">
        <f>ROUND(I816*H816,2)</f>
        <v>0</v>
      </c>
      <c r="BL816" s="24" t="s">
        <v>166</v>
      </c>
      <c r="BM816" s="24" t="s">
        <v>1179</v>
      </c>
    </row>
    <row r="817" spans="2:65" s="1" customFormat="1" ht="25.5" customHeight="1" x14ac:dyDescent="0.3">
      <c r="B817" s="41"/>
      <c r="C817" s="192" t="s">
        <v>1180</v>
      </c>
      <c r="D817" s="192" t="s">
        <v>161</v>
      </c>
      <c r="E817" s="193" t="s">
        <v>1181</v>
      </c>
      <c r="F817" s="194" t="s">
        <v>1182</v>
      </c>
      <c r="G817" s="195" t="s">
        <v>214</v>
      </c>
      <c r="H817" s="196">
        <v>2.2999999999999998</v>
      </c>
      <c r="I817" s="197"/>
      <c r="J817" s="198">
        <f>ROUND(I817*H817,2)</f>
        <v>0</v>
      </c>
      <c r="K817" s="194" t="s">
        <v>165</v>
      </c>
      <c r="L817" s="61"/>
      <c r="M817" s="199" t="s">
        <v>30</v>
      </c>
      <c r="N817" s="200" t="s">
        <v>45</v>
      </c>
      <c r="O817" s="42"/>
      <c r="P817" s="201">
        <f>O817*H817</f>
        <v>0</v>
      </c>
      <c r="Q817" s="201">
        <v>0</v>
      </c>
      <c r="R817" s="201">
        <f>Q817*H817</f>
        <v>0</v>
      </c>
      <c r="S817" s="201">
        <v>8.2000000000000003E-2</v>
      </c>
      <c r="T817" s="202">
        <f>S817*H817</f>
        <v>0.18859999999999999</v>
      </c>
      <c r="AR817" s="24" t="s">
        <v>166</v>
      </c>
      <c r="AT817" s="24" t="s">
        <v>161</v>
      </c>
      <c r="AU817" s="24" t="s">
        <v>84</v>
      </c>
      <c r="AY817" s="24" t="s">
        <v>159</v>
      </c>
      <c r="BE817" s="203">
        <f>IF(N817="základní",J817,0)</f>
        <v>0</v>
      </c>
      <c r="BF817" s="203">
        <f>IF(N817="snížená",J817,0)</f>
        <v>0</v>
      </c>
      <c r="BG817" s="203">
        <f>IF(N817="zákl. přenesená",J817,0)</f>
        <v>0</v>
      </c>
      <c r="BH817" s="203">
        <f>IF(N817="sníž. přenesená",J817,0)</f>
        <v>0</v>
      </c>
      <c r="BI817" s="203">
        <f>IF(N817="nulová",J817,0)</f>
        <v>0</v>
      </c>
      <c r="BJ817" s="24" t="s">
        <v>82</v>
      </c>
      <c r="BK817" s="203">
        <f>ROUND(I817*H817,2)</f>
        <v>0</v>
      </c>
      <c r="BL817" s="24" t="s">
        <v>166</v>
      </c>
      <c r="BM817" s="24" t="s">
        <v>1183</v>
      </c>
    </row>
    <row r="818" spans="2:65" s="11" customFormat="1" ht="12" x14ac:dyDescent="0.3">
      <c r="B818" s="204"/>
      <c r="C818" s="205"/>
      <c r="D818" s="206" t="s">
        <v>168</v>
      </c>
      <c r="E818" s="207" t="s">
        <v>30</v>
      </c>
      <c r="F818" s="208" t="s">
        <v>1184</v>
      </c>
      <c r="G818" s="205"/>
      <c r="H818" s="207" t="s">
        <v>30</v>
      </c>
      <c r="I818" s="209"/>
      <c r="J818" s="205"/>
      <c r="K818" s="205"/>
      <c r="L818" s="210"/>
      <c r="M818" s="211"/>
      <c r="N818" s="212"/>
      <c r="O818" s="212"/>
      <c r="P818" s="212"/>
      <c r="Q818" s="212"/>
      <c r="R818" s="212"/>
      <c r="S818" s="212"/>
      <c r="T818" s="213"/>
      <c r="AT818" s="214" t="s">
        <v>168</v>
      </c>
      <c r="AU818" s="214" t="s">
        <v>84</v>
      </c>
      <c r="AV818" s="11" t="s">
        <v>82</v>
      </c>
      <c r="AW818" s="11" t="s">
        <v>37</v>
      </c>
      <c r="AX818" s="11" t="s">
        <v>74</v>
      </c>
      <c r="AY818" s="214" t="s">
        <v>159</v>
      </c>
    </row>
    <row r="819" spans="2:65" s="12" customFormat="1" ht="12" x14ac:dyDescent="0.3">
      <c r="B819" s="215"/>
      <c r="C819" s="216"/>
      <c r="D819" s="206" t="s">
        <v>168</v>
      </c>
      <c r="E819" s="217" t="s">
        <v>30</v>
      </c>
      <c r="F819" s="218" t="s">
        <v>1185</v>
      </c>
      <c r="G819" s="216"/>
      <c r="H819" s="219">
        <v>2.2999999999999998</v>
      </c>
      <c r="I819" s="220"/>
      <c r="J819" s="216"/>
      <c r="K819" s="216"/>
      <c r="L819" s="221"/>
      <c r="M819" s="222"/>
      <c r="N819" s="223"/>
      <c r="O819" s="223"/>
      <c r="P819" s="223"/>
      <c r="Q819" s="223"/>
      <c r="R819" s="223"/>
      <c r="S819" s="223"/>
      <c r="T819" s="224"/>
      <c r="AT819" s="225" t="s">
        <v>168</v>
      </c>
      <c r="AU819" s="225" t="s">
        <v>84</v>
      </c>
      <c r="AV819" s="12" t="s">
        <v>84</v>
      </c>
      <c r="AW819" s="12" t="s">
        <v>37</v>
      </c>
      <c r="AX819" s="12" t="s">
        <v>82</v>
      </c>
      <c r="AY819" s="225" t="s">
        <v>159</v>
      </c>
    </row>
    <row r="820" spans="2:65" s="1" customFormat="1" ht="38.25" customHeight="1" x14ac:dyDescent="0.3">
      <c r="B820" s="41"/>
      <c r="C820" s="192" t="s">
        <v>1186</v>
      </c>
      <c r="D820" s="192" t="s">
        <v>161</v>
      </c>
      <c r="E820" s="193" t="s">
        <v>1187</v>
      </c>
      <c r="F820" s="194" t="s">
        <v>1188</v>
      </c>
      <c r="G820" s="195" t="s">
        <v>214</v>
      </c>
      <c r="H820" s="196">
        <v>44</v>
      </c>
      <c r="I820" s="197"/>
      <c r="J820" s="198">
        <f>ROUND(I820*H820,2)</f>
        <v>0</v>
      </c>
      <c r="K820" s="194" t="s">
        <v>165</v>
      </c>
      <c r="L820" s="61"/>
      <c r="M820" s="199" t="s">
        <v>30</v>
      </c>
      <c r="N820" s="200" t="s">
        <v>45</v>
      </c>
      <c r="O820" s="42"/>
      <c r="P820" s="201">
        <f>O820*H820</f>
        <v>0</v>
      </c>
      <c r="Q820" s="201">
        <v>0</v>
      </c>
      <c r="R820" s="201">
        <f>Q820*H820</f>
        <v>0</v>
      </c>
      <c r="S820" s="201">
        <v>5.5E-2</v>
      </c>
      <c r="T820" s="202">
        <f>S820*H820</f>
        <v>2.42</v>
      </c>
      <c r="AR820" s="24" t="s">
        <v>166</v>
      </c>
      <c r="AT820" s="24" t="s">
        <v>161</v>
      </c>
      <c r="AU820" s="24" t="s">
        <v>84</v>
      </c>
      <c r="AY820" s="24" t="s">
        <v>159</v>
      </c>
      <c r="BE820" s="203">
        <f>IF(N820="základní",J820,0)</f>
        <v>0</v>
      </c>
      <c r="BF820" s="203">
        <f>IF(N820="snížená",J820,0)</f>
        <v>0</v>
      </c>
      <c r="BG820" s="203">
        <f>IF(N820="zákl. přenesená",J820,0)</f>
        <v>0</v>
      </c>
      <c r="BH820" s="203">
        <f>IF(N820="sníž. přenesená",J820,0)</f>
        <v>0</v>
      </c>
      <c r="BI820" s="203">
        <f>IF(N820="nulová",J820,0)</f>
        <v>0</v>
      </c>
      <c r="BJ820" s="24" t="s">
        <v>82</v>
      </c>
      <c r="BK820" s="203">
        <f>ROUND(I820*H820,2)</f>
        <v>0</v>
      </c>
      <c r="BL820" s="24" t="s">
        <v>166</v>
      </c>
      <c r="BM820" s="24" t="s">
        <v>1189</v>
      </c>
    </row>
    <row r="821" spans="2:65" s="11" customFormat="1" ht="12" x14ac:dyDescent="0.3">
      <c r="B821" s="204"/>
      <c r="C821" s="205"/>
      <c r="D821" s="206" t="s">
        <v>168</v>
      </c>
      <c r="E821" s="207" t="s">
        <v>30</v>
      </c>
      <c r="F821" s="208" t="s">
        <v>1190</v>
      </c>
      <c r="G821" s="205"/>
      <c r="H821" s="207" t="s">
        <v>30</v>
      </c>
      <c r="I821" s="209"/>
      <c r="J821" s="205"/>
      <c r="K821" s="205"/>
      <c r="L821" s="210"/>
      <c r="M821" s="211"/>
      <c r="N821" s="212"/>
      <c r="O821" s="212"/>
      <c r="P821" s="212"/>
      <c r="Q821" s="212"/>
      <c r="R821" s="212"/>
      <c r="S821" s="212"/>
      <c r="T821" s="213"/>
      <c r="AT821" s="214" t="s">
        <v>168</v>
      </c>
      <c r="AU821" s="214" t="s">
        <v>84</v>
      </c>
      <c r="AV821" s="11" t="s">
        <v>82</v>
      </c>
      <c r="AW821" s="11" t="s">
        <v>37</v>
      </c>
      <c r="AX821" s="11" t="s">
        <v>74</v>
      </c>
      <c r="AY821" s="214" t="s">
        <v>159</v>
      </c>
    </row>
    <row r="822" spans="2:65" s="12" customFormat="1" ht="12" x14ac:dyDescent="0.3">
      <c r="B822" s="215"/>
      <c r="C822" s="216"/>
      <c r="D822" s="206" t="s">
        <v>168</v>
      </c>
      <c r="E822" s="217" t="s">
        <v>30</v>
      </c>
      <c r="F822" s="218" t="s">
        <v>1191</v>
      </c>
      <c r="G822" s="216"/>
      <c r="H822" s="219">
        <v>7.47</v>
      </c>
      <c r="I822" s="220"/>
      <c r="J822" s="216"/>
      <c r="K822" s="216"/>
      <c r="L822" s="221"/>
      <c r="M822" s="222"/>
      <c r="N822" s="223"/>
      <c r="O822" s="223"/>
      <c r="P822" s="223"/>
      <c r="Q822" s="223"/>
      <c r="R822" s="223"/>
      <c r="S822" s="223"/>
      <c r="T822" s="224"/>
      <c r="AT822" s="225" t="s">
        <v>168</v>
      </c>
      <c r="AU822" s="225" t="s">
        <v>84</v>
      </c>
      <c r="AV822" s="12" t="s">
        <v>84</v>
      </c>
      <c r="AW822" s="12" t="s">
        <v>37</v>
      </c>
      <c r="AX822" s="12" t="s">
        <v>74</v>
      </c>
      <c r="AY822" s="225" t="s">
        <v>159</v>
      </c>
    </row>
    <row r="823" spans="2:65" s="12" customFormat="1" ht="12" x14ac:dyDescent="0.3">
      <c r="B823" s="215"/>
      <c r="C823" s="216"/>
      <c r="D823" s="206" t="s">
        <v>168</v>
      </c>
      <c r="E823" s="217" t="s">
        <v>30</v>
      </c>
      <c r="F823" s="218" t="s">
        <v>1192</v>
      </c>
      <c r="G823" s="216"/>
      <c r="H823" s="219">
        <v>10.71</v>
      </c>
      <c r="I823" s="220"/>
      <c r="J823" s="216"/>
      <c r="K823" s="216"/>
      <c r="L823" s="221"/>
      <c r="M823" s="222"/>
      <c r="N823" s="223"/>
      <c r="O823" s="223"/>
      <c r="P823" s="223"/>
      <c r="Q823" s="223"/>
      <c r="R823" s="223"/>
      <c r="S823" s="223"/>
      <c r="T823" s="224"/>
      <c r="AT823" s="225" t="s">
        <v>168</v>
      </c>
      <c r="AU823" s="225" t="s">
        <v>84</v>
      </c>
      <c r="AV823" s="12" t="s">
        <v>84</v>
      </c>
      <c r="AW823" s="12" t="s">
        <v>37</v>
      </c>
      <c r="AX823" s="12" t="s">
        <v>74</v>
      </c>
      <c r="AY823" s="225" t="s">
        <v>159</v>
      </c>
    </row>
    <row r="824" spans="2:65" s="12" customFormat="1" ht="12" x14ac:dyDescent="0.3">
      <c r="B824" s="215"/>
      <c r="C824" s="216"/>
      <c r="D824" s="206" t="s">
        <v>168</v>
      </c>
      <c r="E824" s="217" t="s">
        <v>30</v>
      </c>
      <c r="F824" s="218" t="s">
        <v>1193</v>
      </c>
      <c r="G824" s="216"/>
      <c r="H824" s="219">
        <v>3.5</v>
      </c>
      <c r="I824" s="220"/>
      <c r="J824" s="216"/>
      <c r="K824" s="216"/>
      <c r="L824" s="221"/>
      <c r="M824" s="222"/>
      <c r="N824" s="223"/>
      <c r="O824" s="223"/>
      <c r="P824" s="223"/>
      <c r="Q824" s="223"/>
      <c r="R824" s="223"/>
      <c r="S824" s="223"/>
      <c r="T824" s="224"/>
      <c r="AT824" s="225" t="s">
        <v>168</v>
      </c>
      <c r="AU824" s="225" t="s">
        <v>84</v>
      </c>
      <c r="AV824" s="12" t="s">
        <v>84</v>
      </c>
      <c r="AW824" s="12" t="s">
        <v>37</v>
      </c>
      <c r="AX824" s="12" t="s">
        <v>74</v>
      </c>
      <c r="AY824" s="225" t="s">
        <v>159</v>
      </c>
    </row>
    <row r="825" spans="2:65" s="12" customFormat="1" ht="12" x14ac:dyDescent="0.3">
      <c r="B825" s="215"/>
      <c r="C825" s="216"/>
      <c r="D825" s="206" t="s">
        <v>168</v>
      </c>
      <c r="E825" s="217" t="s">
        <v>30</v>
      </c>
      <c r="F825" s="218" t="s">
        <v>1194</v>
      </c>
      <c r="G825" s="216"/>
      <c r="H825" s="219">
        <v>3.78</v>
      </c>
      <c r="I825" s="220"/>
      <c r="J825" s="216"/>
      <c r="K825" s="216"/>
      <c r="L825" s="221"/>
      <c r="M825" s="222"/>
      <c r="N825" s="223"/>
      <c r="O825" s="223"/>
      <c r="P825" s="223"/>
      <c r="Q825" s="223"/>
      <c r="R825" s="223"/>
      <c r="S825" s="223"/>
      <c r="T825" s="224"/>
      <c r="AT825" s="225" t="s">
        <v>168</v>
      </c>
      <c r="AU825" s="225" t="s">
        <v>84</v>
      </c>
      <c r="AV825" s="12" t="s">
        <v>84</v>
      </c>
      <c r="AW825" s="12" t="s">
        <v>37</v>
      </c>
      <c r="AX825" s="12" t="s">
        <v>74</v>
      </c>
      <c r="AY825" s="225" t="s">
        <v>159</v>
      </c>
    </row>
    <row r="826" spans="2:65" s="11" customFormat="1" ht="12" x14ac:dyDescent="0.3">
      <c r="B826" s="204"/>
      <c r="C826" s="205"/>
      <c r="D826" s="206" t="s">
        <v>168</v>
      </c>
      <c r="E826" s="207" t="s">
        <v>30</v>
      </c>
      <c r="F826" s="208" t="s">
        <v>1195</v>
      </c>
      <c r="G826" s="205"/>
      <c r="H826" s="207" t="s">
        <v>30</v>
      </c>
      <c r="I826" s="209"/>
      <c r="J826" s="205"/>
      <c r="K826" s="205"/>
      <c r="L826" s="210"/>
      <c r="M826" s="211"/>
      <c r="N826" s="212"/>
      <c r="O826" s="212"/>
      <c r="P826" s="212"/>
      <c r="Q826" s="212"/>
      <c r="R826" s="212"/>
      <c r="S826" s="212"/>
      <c r="T826" s="213"/>
      <c r="AT826" s="214" t="s">
        <v>168</v>
      </c>
      <c r="AU826" s="214" t="s">
        <v>84</v>
      </c>
      <c r="AV826" s="11" t="s">
        <v>82</v>
      </c>
      <c r="AW826" s="11" t="s">
        <v>37</v>
      </c>
      <c r="AX826" s="11" t="s">
        <v>74</v>
      </c>
      <c r="AY826" s="214" t="s">
        <v>159</v>
      </c>
    </row>
    <row r="827" spans="2:65" s="12" customFormat="1" ht="12" x14ac:dyDescent="0.3">
      <c r="B827" s="215"/>
      <c r="C827" s="216"/>
      <c r="D827" s="206" t="s">
        <v>168</v>
      </c>
      <c r="E827" s="217" t="s">
        <v>30</v>
      </c>
      <c r="F827" s="218" t="s">
        <v>1196</v>
      </c>
      <c r="G827" s="216"/>
      <c r="H827" s="219">
        <v>3.15</v>
      </c>
      <c r="I827" s="220"/>
      <c r="J827" s="216"/>
      <c r="K827" s="216"/>
      <c r="L827" s="221"/>
      <c r="M827" s="222"/>
      <c r="N827" s="223"/>
      <c r="O827" s="223"/>
      <c r="P827" s="223"/>
      <c r="Q827" s="223"/>
      <c r="R827" s="223"/>
      <c r="S827" s="223"/>
      <c r="T827" s="224"/>
      <c r="AT827" s="225" t="s">
        <v>168</v>
      </c>
      <c r="AU827" s="225" t="s">
        <v>84</v>
      </c>
      <c r="AV827" s="12" t="s">
        <v>84</v>
      </c>
      <c r="AW827" s="12" t="s">
        <v>37</v>
      </c>
      <c r="AX827" s="12" t="s">
        <v>74</v>
      </c>
      <c r="AY827" s="225" t="s">
        <v>159</v>
      </c>
    </row>
    <row r="828" spans="2:65" s="12" customFormat="1" ht="12" x14ac:dyDescent="0.3">
      <c r="B828" s="215"/>
      <c r="C828" s="216"/>
      <c r="D828" s="206" t="s">
        <v>168</v>
      </c>
      <c r="E828" s="217" t="s">
        <v>30</v>
      </c>
      <c r="F828" s="218" t="s">
        <v>1197</v>
      </c>
      <c r="G828" s="216"/>
      <c r="H828" s="219">
        <v>3.66</v>
      </c>
      <c r="I828" s="220"/>
      <c r="J828" s="216"/>
      <c r="K828" s="216"/>
      <c r="L828" s="221"/>
      <c r="M828" s="222"/>
      <c r="N828" s="223"/>
      <c r="O828" s="223"/>
      <c r="P828" s="223"/>
      <c r="Q828" s="223"/>
      <c r="R828" s="223"/>
      <c r="S828" s="223"/>
      <c r="T828" s="224"/>
      <c r="AT828" s="225" t="s">
        <v>168</v>
      </c>
      <c r="AU828" s="225" t="s">
        <v>84</v>
      </c>
      <c r="AV828" s="12" t="s">
        <v>84</v>
      </c>
      <c r="AW828" s="12" t="s">
        <v>37</v>
      </c>
      <c r="AX828" s="12" t="s">
        <v>74</v>
      </c>
      <c r="AY828" s="225" t="s">
        <v>159</v>
      </c>
    </row>
    <row r="829" spans="2:65" s="11" customFormat="1" ht="12" x14ac:dyDescent="0.3">
      <c r="B829" s="204"/>
      <c r="C829" s="205"/>
      <c r="D829" s="206" t="s">
        <v>168</v>
      </c>
      <c r="E829" s="207" t="s">
        <v>30</v>
      </c>
      <c r="F829" s="208" t="s">
        <v>1198</v>
      </c>
      <c r="G829" s="205"/>
      <c r="H829" s="207" t="s">
        <v>30</v>
      </c>
      <c r="I829" s="209"/>
      <c r="J829" s="205"/>
      <c r="K829" s="205"/>
      <c r="L829" s="210"/>
      <c r="M829" s="211"/>
      <c r="N829" s="212"/>
      <c r="O829" s="212"/>
      <c r="P829" s="212"/>
      <c r="Q829" s="212"/>
      <c r="R829" s="212"/>
      <c r="S829" s="212"/>
      <c r="T829" s="213"/>
      <c r="AT829" s="214" t="s">
        <v>168</v>
      </c>
      <c r="AU829" s="214" t="s">
        <v>84</v>
      </c>
      <c r="AV829" s="11" t="s">
        <v>82</v>
      </c>
      <c r="AW829" s="11" t="s">
        <v>37</v>
      </c>
      <c r="AX829" s="11" t="s">
        <v>74</v>
      </c>
      <c r="AY829" s="214" t="s">
        <v>159</v>
      </c>
    </row>
    <row r="830" spans="2:65" s="12" customFormat="1" ht="12" x14ac:dyDescent="0.3">
      <c r="B830" s="215"/>
      <c r="C830" s="216"/>
      <c r="D830" s="206" t="s">
        <v>168</v>
      </c>
      <c r="E830" s="217" t="s">
        <v>30</v>
      </c>
      <c r="F830" s="218" t="s">
        <v>1199</v>
      </c>
      <c r="G830" s="216"/>
      <c r="H830" s="219">
        <v>1.665</v>
      </c>
      <c r="I830" s="220"/>
      <c r="J830" s="216"/>
      <c r="K830" s="216"/>
      <c r="L830" s="221"/>
      <c r="M830" s="222"/>
      <c r="N830" s="223"/>
      <c r="O830" s="223"/>
      <c r="P830" s="223"/>
      <c r="Q830" s="223"/>
      <c r="R830" s="223"/>
      <c r="S830" s="223"/>
      <c r="T830" s="224"/>
      <c r="AT830" s="225" t="s">
        <v>168</v>
      </c>
      <c r="AU830" s="225" t="s">
        <v>84</v>
      </c>
      <c r="AV830" s="12" t="s">
        <v>84</v>
      </c>
      <c r="AW830" s="12" t="s">
        <v>37</v>
      </c>
      <c r="AX830" s="12" t="s">
        <v>74</v>
      </c>
      <c r="AY830" s="225" t="s">
        <v>159</v>
      </c>
    </row>
    <row r="831" spans="2:65" s="12" customFormat="1" ht="12" x14ac:dyDescent="0.3">
      <c r="B831" s="215"/>
      <c r="C831" s="216"/>
      <c r="D831" s="206" t="s">
        <v>168</v>
      </c>
      <c r="E831" s="217" t="s">
        <v>30</v>
      </c>
      <c r="F831" s="218" t="s">
        <v>1200</v>
      </c>
      <c r="G831" s="216"/>
      <c r="H831" s="219">
        <v>3.79</v>
      </c>
      <c r="I831" s="220"/>
      <c r="J831" s="216"/>
      <c r="K831" s="216"/>
      <c r="L831" s="221"/>
      <c r="M831" s="222"/>
      <c r="N831" s="223"/>
      <c r="O831" s="223"/>
      <c r="P831" s="223"/>
      <c r="Q831" s="223"/>
      <c r="R831" s="223"/>
      <c r="S831" s="223"/>
      <c r="T831" s="224"/>
      <c r="AT831" s="225" t="s">
        <v>168</v>
      </c>
      <c r="AU831" s="225" t="s">
        <v>84</v>
      </c>
      <c r="AV831" s="12" t="s">
        <v>84</v>
      </c>
      <c r="AW831" s="12" t="s">
        <v>37</v>
      </c>
      <c r="AX831" s="12" t="s">
        <v>74</v>
      </c>
      <c r="AY831" s="225" t="s">
        <v>159</v>
      </c>
    </row>
    <row r="832" spans="2:65" s="12" customFormat="1" ht="12" x14ac:dyDescent="0.3">
      <c r="B832" s="215"/>
      <c r="C832" s="216"/>
      <c r="D832" s="206" t="s">
        <v>168</v>
      </c>
      <c r="E832" s="217" t="s">
        <v>30</v>
      </c>
      <c r="F832" s="218" t="s">
        <v>1201</v>
      </c>
      <c r="G832" s="216"/>
      <c r="H832" s="219">
        <v>2.14</v>
      </c>
      <c r="I832" s="220"/>
      <c r="J832" s="216"/>
      <c r="K832" s="216"/>
      <c r="L832" s="221"/>
      <c r="M832" s="222"/>
      <c r="N832" s="223"/>
      <c r="O832" s="223"/>
      <c r="P832" s="223"/>
      <c r="Q832" s="223"/>
      <c r="R832" s="223"/>
      <c r="S832" s="223"/>
      <c r="T832" s="224"/>
      <c r="AT832" s="225" t="s">
        <v>168</v>
      </c>
      <c r="AU832" s="225" t="s">
        <v>84</v>
      </c>
      <c r="AV832" s="12" t="s">
        <v>84</v>
      </c>
      <c r="AW832" s="12" t="s">
        <v>37</v>
      </c>
      <c r="AX832" s="12" t="s">
        <v>74</v>
      </c>
      <c r="AY832" s="225" t="s">
        <v>159</v>
      </c>
    </row>
    <row r="833" spans="2:65" s="12" customFormat="1" ht="12" x14ac:dyDescent="0.3">
      <c r="B833" s="215"/>
      <c r="C833" s="216"/>
      <c r="D833" s="206" t="s">
        <v>168</v>
      </c>
      <c r="E833" s="217" t="s">
        <v>30</v>
      </c>
      <c r="F833" s="218" t="s">
        <v>1202</v>
      </c>
      <c r="G833" s="216"/>
      <c r="H833" s="219">
        <v>4.1349999999999998</v>
      </c>
      <c r="I833" s="220"/>
      <c r="J833" s="216"/>
      <c r="K833" s="216"/>
      <c r="L833" s="221"/>
      <c r="M833" s="222"/>
      <c r="N833" s="223"/>
      <c r="O833" s="223"/>
      <c r="P833" s="223"/>
      <c r="Q833" s="223"/>
      <c r="R833" s="223"/>
      <c r="S833" s="223"/>
      <c r="T833" s="224"/>
      <c r="AT833" s="225" t="s">
        <v>168</v>
      </c>
      <c r="AU833" s="225" t="s">
        <v>84</v>
      </c>
      <c r="AV833" s="12" t="s">
        <v>84</v>
      </c>
      <c r="AW833" s="12" t="s">
        <v>37</v>
      </c>
      <c r="AX833" s="12" t="s">
        <v>74</v>
      </c>
      <c r="AY833" s="225" t="s">
        <v>159</v>
      </c>
    </row>
    <row r="834" spans="2:65" s="13" customFormat="1" ht="12" x14ac:dyDescent="0.3">
      <c r="B834" s="226"/>
      <c r="C834" s="227"/>
      <c r="D834" s="206" t="s">
        <v>168</v>
      </c>
      <c r="E834" s="228" t="s">
        <v>30</v>
      </c>
      <c r="F834" s="229" t="s">
        <v>186</v>
      </c>
      <c r="G834" s="227"/>
      <c r="H834" s="230">
        <v>44</v>
      </c>
      <c r="I834" s="231"/>
      <c r="J834" s="227"/>
      <c r="K834" s="227"/>
      <c r="L834" s="232"/>
      <c r="M834" s="233"/>
      <c r="N834" s="234"/>
      <c r="O834" s="234"/>
      <c r="P834" s="234"/>
      <c r="Q834" s="234"/>
      <c r="R834" s="234"/>
      <c r="S834" s="234"/>
      <c r="T834" s="235"/>
      <c r="AT834" s="236" t="s">
        <v>168</v>
      </c>
      <c r="AU834" s="236" t="s">
        <v>84</v>
      </c>
      <c r="AV834" s="13" t="s">
        <v>166</v>
      </c>
      <c r="AW834" s="13" t="s">
        <v>37</v>
      </c>
      <c r="AX834" s="13" t="s">
        <v>82</v>
      </c>
      <c r="AY834" s="236" t="s">
        <v>159</v>
      </c>
    </row>
    <row r="835" spans="2:65" s="1" customFormat="1" ht="38.25" customHeight="1" x14ac:dyDescent="0.3">
      <c r="B835" s="41"/>
      <c r="C835" s="192" t="s">
        <v>1203</v>
      </c>
      <c r="D835" s="192" t="s">
        <v>161</v>
      </c>
      <c r="E835" s="193" t="s">
        <v>1204</v>
      </c>
      <c r="F835" s="194" t="s">
        <v>1205</v>
      </c>
      <c r="G835" s="195" t="s">
        <v>292</v>
      </c>
      <c r="H835" s="196">
        <v>25</v>
      </c>
      <c r="I835" s="197"/>
      <c r="J835" s="198">
        <f>ROUND(I835*H835,2)</f>
        <v>0</v>
      </c>
      <c r="K835" s="194" t="s">
        <v>165</v>
      </c>
      <c r="L835" s="61"/>
      <c r="M835" s="199" t="s">
        <v>30</v>
      </c>
      <c r="N835" s="200" t="s">
        <v>45</v>
      </c>
      <c r="O835" s="42"/>
      <c r="P835" s="201">
        <f>O835*H835</f>
        <v>0</v>
      </c>
      <c r="Q835" s="201">
        <v>0</v>
      </c>
      <c r="R835" s="201">
        <f>Q835*H835</f>
        <v>0</v>
      </c>
      <c r="S835" s="201">
        <v>4.2000000000000003E-2</v>
      </c>
      <c r="T835" s="202">
        <f>S835*H835</f>
        <v>1.05</v>
      </c>
      <c r="AR835" s="24" t="s">
        <v>166</v>
      </c>
      <c r="AT835" s="24" t="s">
        <v>161</v>
      </c>
      <c r="AU835" s="24" t="s">
        <v>84</v>
      </c>
      <c r="AY835" s="24" t="s">
        <v>159</v>
      </c>
      <c r="BE835" s="203">
        <f>IF(N835="základní",J835,0)</f>
        <v>0</v>
      </c>
      <c r="BF835" s="203">
        <f>IF(N835="snížená",J835,0)</f>
        <v>0</v>
      </c>
      <c r="BG835" s="203">
        <f>IF(N835="zákl. přenesená",J835,0)</f>
        <v>0</v>
      </c>
      <c r="BH835" s="203">
        <f>IF(N835="sníž. přenesená",J835,0)</f>
        <v>0</v>
      </c>
      <c r="BI835" s="203">
        <f>IF(N835="nulová",J835,0)</f>
        <v>0</v>
      </c>
      <c r="BJ835" s="24" t="s">
        <v>82</v>
      </c>
      <c r="BK835" s="203">
        <f>ROUND(I835*H835,2)</f>
        <v>0</v>
      </c>
      <c r="BL835" s="24" t="s">
        <v>166</v>
      </c>
      <c r="BM835" s="24" t="s">
        <v>1206</v>
      </c>
    </row>
    <row r="836" spans="2:65" s="11" customFormat="1" ht="12" x14ac:dyDescent="0.3">
      <c r="B836" s="204"/>
      <c r="C836" s="205"/>
      <c r="D836" s="206" t="s">
        <v>168</v>
      </c>
      <c r="E836" s="207" t="s">
        <v>30</v>
      </c>
      <c r="F836" s="208" t="s">
        <v>1207</v>
      </c>
      <c r="G836" s="205"/>
      <c r="H836" s="207" t="s">
        <v>30</v>
      </c>
      <c r="I836" s="209"/>
      <c r="J836" s="205"/>
      <c r="K836" s="205"/>
      <c r="L836" s="210"/>
      <c r="M836" s="211"/>
      <c r="N836" s="212"/>
      <c r="O836" s="212"/>
      <c r="P836" s="212"/>
      <c r="Q836" s="212"/>
      <c r="R836" s="212"/>
      <c r="S836" s="212"/>
      <c r="T836" s="213"/>
      <c r="AT836" s="214" t="s">
        <v>168</v>
      </c>
      <c r="AU836" s="214" t="s">
        <v>84</v>
      </c>
      <c r="AV836" s="11" t="s">
        <v>82</v>
      </c>
      <c r="AW836" s="11" t="s">
        <v>37</v>
      </c>
      <c r="AX836" s="11" t="s">
        <v>74</v>
      </c>
      <c r="AY836" s="214" t="s">
        <v>159</v>
      </c>
    </row>
    <row r="837" spans="2:65" s="12" customFormat="1" ht="12" x14ac:dyDescent="0.3">
      <c r="B837" s="215"/>
      <c r="C837" s="216"/>
      <c r="D837" s="206" t="s">
        <v>168</v>
      </c>
      <c r="E837" s="217" t="s">
        <v>30</v>
      </c>
      <c r="F837" s="218" t="s">
        <v>1208</v>
      </c>
      <c r="G837" s="216"/>
      <c r="H837" s="219">
        <v>4.8</v>
      </c>
      <c r="I837" s="220"/>
      <c r="J837" s="216"/>
      <c r="K837" s="216"/>
      <c r="L837" s="221"/>
      <c r="M837" s="222"/>
      <c r="N837" s="223"/>
      <c r="O837" s="223"/>
      <c r="P837" s="223"/>
      <c r="Q837" s="223"/>
      <c r="R837" s="223"/>
      <c r="S837" s="223"/>
      <c r="T837" s="224"/>
      <c r="AT837" s="225" t="s">
        <v>168</v>
      </c>
      <c r="AU837" s="225" t="s">
        <v>84</v>
      </c>
      <c r="AV837" s="12" t="s">
        <v>84</v>
      </c>
      <c r="AW837" s="12" t="s">
        <v>37</v>
      </c>
      <c r="AX837" s="12" t="s">
        <v>74</v>
      </c>
      <c r="AY837" s="225" t="s">
        <v>159</v>
      </c>
    </row>
    <row r="838" spans="2:65" s="12" customFormat="1" ht="12" x14ac:dyDescent="0.3">
      <c r="B838" s="215"/>
      <c r="C838" s="216"/>
      <c r="D838" s="206" t="s">
        <v>168</v>
      </c>
      <c r="E838" s="217" t="s">
        <v>30</v>
      </c>
      <c r="F838" s="218" t="s">
        <v>1209</v>
      </c>
      <c r="G838" s="216"/>
      <c r="H838" s="219">
        <v>7.5</v>
      </c>
      <c r="I838" s="220"/>
      <c r="J838" s="216"/>
      <c r="K838" s="216"/>
      <c r="L838" s="221"/>
      <c r="M838" s="222"/>
      <c r="N838" s="223"/>
      <c r="O838" s="223"/>
      <c r="P838" s="223"/>
      <c r="Q838" s="223"/>
      <c r="R838" s="223"/>
      <c r="S838" s="223"/>
      <c r="T838" s="224"/>
      <c r="AT838" s="225" t="s">
        <v>168</v>
      </c>
      <c r="AU838" s="225" t="s">
        <v>84</v>
      </c>
      <c r="AV838" s="12" t="s">
        <v>84</v>
      </c>
      <c r="AW838" s="12" t="s">
        <v>37</v>
      </c>
      <c r="AX838" s="12" t="s">
        <v>74</v>
      </c>
      <c r="AY838" s="225" t="s">
        <v>159</v>
      </c>
    </row>
    <row r="839" spans="2:65" s="11" customFormat="1" ht="12" x14ac:dyDescent="0.3">
      <c r="B839" s="204"/>
      <c r="C839" s="205"/>
      <c r="D839" s="206" t="s">
        <v>168</v>
      </c>
      <c r="E839" s="207" t="s">
        <v>30</v>
      </c>
      <c r="F839" s="208" t="s">
        <v>1210</v>
      </c>
      <c r="G839" s="205"/>
      <c r="H839" s="207" t="s">
        <v>30</v>
      </c>
      <c r="I839" s="209"/>
      <c r="J839" s="205"/>
      <c r="K839" s="205"/>
      <c r="L839" s="210"/>
      <c r="M839" s="211"/>
      <c r="N839" s="212"/>
      <c r="O839" s="212"/>
      <c r="P839" s="212"/>
      <c r="Q839" s="212"/>
      <c r="R839" s="212"/>
      <c r="S839" s="212"/>
      <c r="T839" s="213"/>
      <c r="AT839" s="214" t="s">
        <v>168</v>
      </c>
      <c r="AU839" s="214" t="s">
        <v>84</v>
      </c>
      <c r="AV839" s="11" t="s">
        <v>82</v>
      </c>
      <c r="AW839" s="11" t="s">
        <v>37</v>
      </c>
      <c r="AX839" s="11" t="s">
        <v>74</v>
      </c>
      <c r="AY839" s="214" t="s">
        <v>159</v>
      </c>
    </row>
    <row r="840" spans="2:65" s="12" customFormat="1" ht="12" x14ac:dyDescent="0.3">
      <c r="B840" s="215"/>
      <c r="C840" s="216"/>
      <c r="D840" s="206" t="s">
        <v>168</v>
      </c>
      <c r="E840" s="217" t="s">
        <v>30</v>
      </c>
      <c r="F840" s="218" t="s">
        <v>1211</v>
      </c>
      <c r="G840" s="216"/>
      <c r="H840" s="219">
        <v>10.199999999999999</v>
      </c>
      <c r="I840" s="220"/>
      <c r="J840" s="216"/>
      <c r="K840" s="216"/>
      <c r="L840" s="221"/>
      <c r="M840" s="222"/>
      <c r="N840" s="223"/>
      <c r="O840" s="223"/>
      <c r="P840" s="223"/>
      <c r="Q840" s="223"/>
      <c r="R840" s="223"/>
      <c r="S840" s="223"/>
      <c r="T840" s="224"/>
      <c r="AT840" s="225" t="s">
        <v>168</v>
      </c>
      <c r="AU840" s="225" t="s">
        <v>84</v>
      </c>
      <c r="AV840" s="12" t="s">
        <v>84</v>
      </c>
      <c r="AW840" s="12" t="s">
        <v>37</v>
      </c>
      <c r="AX840" s="12" t="s">
        <v>74</v>
      </c>
      <c r="AY840" s="225" t="s">
        <v>159</v>
      </c>
    </row>
    <row r="841" spans="2:65" s="12" customFormat="1" ht="12" x14ac:dyDescent="0.3">
      <c r="B841" s="215"/>
      <c r="C841" s="216"/>
      <c r="D841" s="206" t="s">
        <v>168</v>
      </c>
      <c r="E841" s="217" t="s">
        <v>30</v>
      </c>
      <c r="F841" s="218" t="s">
        <v>1212</v>
      </c>
      <c r="G841" s="216"/>
      <c r="H841" s="219">
        <v>2.5</v>
      </c>
      <c r="I841" s="220"/>
      <c r="J841" s="216"/>
      <c r="K841" s="216"/>
      <c r="L841" s="221"/>
      <c r="M841" s="222"/>
      <c r="N841" s="223"/>
      <c r="O841" s="223"/>
      <c r="P841" s="223"/>
      <c r="Q841" s="223"/>
      <c r="R841" s="223"/>
      <c r="S841" s="223"/>
      <c r="T841" s="224"/>
      <c r="AT841" s="225" t="s">
        <v>168</v>
      </c>
      <c r="AU841" s="225" t="s">
        <v>84</v>
      </c>
      <c r="AV841" s="12" t="s">
        <v>84</v>
      </c>
      <c r="AW841" s="12" t="s">
        <v>37</v>
      </c>
      <c r="AX841" s="12" t="s">
        <v>74</v>
      </c>
      <c r="AY841" s="225" t="s">
        <v>159</v>
      </c>
    </row>
    <row r="842" spans="2:65" s="13" customFormat="1" ht="12" x14ac:dyDescent="0.3">
      <c r="B842" s="226"/>
      <c r="C842" s="227"/>
      <c r="D842" s="206" t="s">
        <v>168</v>
      </c>
      <c r="E842" s="228" t="s">
        <v>30</v>
      </c>
      <c r="F842" s="229" t="s">
        <v>186</v>
      </c>
      <c r="G842" s="227"/>
      <c r="H842" s="230">
        <v>25</v>
      </c>
      <c r="I842" s="231"/>
      <c r="J842" s="227"/>
      <c r="K842" s="227"/>
      <c r="L842" s="232"/>
      <c r="M842" s="233"/>
      <c r="N842" s="234"/>
      <c r="O842" s="234"/>
      <c r="P842" s="234"/>
      <c r="Q842" s="234"/>
      <c r="R842" s="234"/>
      <c r="S842" s="234"/>
      <c r="T842" s="235"/>
      <c r="AT842" s="236" t="s">
        <v>168</v>
      </c>
      <c r="AU842" s="236" t="s">
        <v>84</v>
      </c>
      <c r="AV842" s="13" t="s">
        <v>166</v>
      </c>
      <c r="AW842" s="13" t="s">
        <v>37</v>
      </c>
      <c r="AX842" s="13" t="s">
        <v>82</v>
      </c>
      <c r="AY842" s="236" t="s">
        <v>159</v>
      </c>
    </row>
    <row r="843" spans="2:65" s="1" customFormat="1" ht="16.5" customHeight="1" x14ac:dyDescent="0.3">
      <c r="B843" s="41"/>
      <c r="C843" s="192" t="s">
        <v>1213</v>
      </c>
      <c r="D843" s="192" t="s">
        <v>161</v>
      </c>
      <c r="E843" s="193" t="s">
        <v>1214</v>
      </c>
      <c r="F843" s="194" t="s">
        <v>1215</v>
      </c>
      <c r="G843" s="195" t="s">
        <v>214</v>
      </c>
      <c r="H843" s="196">
        <v>530</v>
      </c>
      <c r="I843" s="197"/>
      <c r="J843" s="198">
        <f>ROUND(I843*H843,2)</f>
        <v>0</v>
      </c>
      <c r="K843" s="194" t="s">
        <v>165</v>
      </c>
      <c r="L843" s="61"/>
      <c r="M843" s="199" t="s">
        <v>30</v>
      </c>
      <c r="N843" s="200" t="s">
        <v>45</v>
      </c>
      <c r="O843" s="42"/>
      <c r="P843" s="201">
        <f>O843*H843</f>
        <v>0</v>
      </c>
      <c r="Q843" s="201">
        <v>1E-3</v>
      </c>
      <c r="R843" s="201">
        <f>Q843*H843</f>
        <v>0.53</v>
      </c>
      <c r="S843" s="201">
        <v>3.1E-4</v>
      </c>
      <c r="T843" s="202">
        <f>S843*H843</f>
        <v>0.1643</v>
      </c>
      <c r="AR843" s="24" t="s">
        <v>271</v>
      </c>
      <c r="AT843" s="24" t="s">
        <v>161</v>
      </c>
      <c r="AU843" s="24" t="s">
        <v>84</v>
      </c>
      <c r="AY843" s="24" t="s">
        <v>159</v>
      </c>
      <c r="BE843" s="203">
        <f>IF(N843="základní",J843,0)</f>
        <v>0</v>
      </c>
      <c r="BF843" s="203">
        <f>IF(N843="snížená",J843,0)</f>
        <v>0</v>
      </c>
      <c r="BG843" s="203">
        <f>IF(N843="zákl. přenesená",J843,0)</f>
        <v>0</v>
      </c>
      <c r="BH843" s="203">
        <f>IF(N843="sníž. přenesená",J843,0)</f>
        <v>0</v>
      </c>
      <c r="BI843" s="203">
        <f>IF(N843="nulová",J843,0)</f>
        <v>0</v>
      </c>
      <c r="BJ843" s="24" t="s">
        <v>82</v>
      </c>
      <c r="BK843" s="203">
        <f>ROUND(I843*H843,2)</f>
        <v>0</v>
      </c>
      <c r="BL843" s="24" t="s">
        <v>271</v>
      </c>
      <c r="BM843" s="24" t="s">
        <v>1216</v>
      </c>
    </row>
    <row r="844" spans="2:65" s="11" customFormat="1" ht="12" x14ac:dyDescent="0.3">
      <c r="B844" s="204"/>
      <c r="C844" s="205"/>
      <c r="D844" s="206" t="s">
        <v>168</v>
      </c>
      <c r="E844" s="207" t="s">
        <v>30</v>
      </c>
      <c r="F844" s="208" t="s">
        <v>1217</v>
      </c>
      <c r="G844" s="205"/>
      <c r="H844" s="207" t="s">
        <v>30</v>
      </c>
      <c r="I844" s="209"/>
      <c r="J844" s="205"/>
      <c r="K844" s="205"/>
      <c r="L844" s="210"/>
      <c r="M844" s="211"/>
      <c r="N844" s="212"/>
      <c r="O844" s="212"/>
      <c r="P844" s="212"/>
      <c r="Q844" s="212"/>
      <c r="R844" s="212"/>
      <c r="S844" s="212"/>
      <c r="T844" s="213"/>
      <c r="AT844" s="214" t="s">
        <v>168</v>
      </c>
      <c r="AU844" s="214" t="s">
        <v>84</v>
      </c>
      <c r="AV844" s="11" t="s">
        <v>82</v>
      </c>
      <c r="AW844" s="11" t="s">
        <v>37</v>
      </c>
      <c r="AX844" s="11" t="s">
        <v>74</v>
      </c>
      <c r="AY844" s="214" t="s">
        <v>159</v>
      </c>
    </row>
    <row r="845" spans="2:65" s="12" customFormat="1" ht="12" x14ac:dyDescent="0.3">
      <c r="B845" s="215"/>
      <c r="C845" s="216"/>
      <c r="D845" s="206" t="s">
        <v>168</v>
      </c>
      <c r="E845" s="217" t="s">
        <v>30</v>
      </c>
      <c r="F845" s="218" t="s">
        <v>1218</v>
      </c>
      <c r="G845" s="216"/>
      <c r="H845" s="219">
        <v>57</v>
      </c>
      <c r="I845" s="220"/>
      <c r="J845" s="216"/>
      <c r="K845" s="216"/>
      <c r="L845" s="221"/>
      <c r="M845" s="222"/>
      <c r="N845" s="223"/>
      <c r="O845" s="223"/>
      <c r="P845" s="223"/>
      <c r="Q845" s="223"/>
      <c r="R845" s="223"/>
      <c r="S845" s="223"/>
      <c r="T845" s="224"/>
      <c r="AT845" s="225" t="s">
        <v>168</v>
      </c>
      <c r="AU845" s="225" t="s">
        <v>84</v>
      </c>
      <c r="AV845" s="12" t="s">
        <v>84</v>
      </c>
      <c r="AW845" s="12" t="s">
        <v>37</v>
      </c>
      <c r="AX845" s="12" t="s">
        <v>74</v>
      </c>
      <c r="AY845" s="225" t="s">
        <v>159</v>
      </c>
    </row>
    <row r="846" spans="2:65" s="11" customFormat="1" ht="12" x14ac:dyDescent="0.3">
      <c r="B846" s="204"/>
      <c r="C846" s="205"/>
      <c r="D846" s="206" t="s">
        <v>168</v>
      </c>
      <c r="E846" s="207" t="s">
        <v>30</v>
      </c>
      <c r="F846" s="208" t="s">
        <v>1219</v>
      </c>
      <c r="G846" s="205"/>
      <c r="H846" s="207" t="s">
        <v>30</v>
      </c>
      <c r="I846" s="209"/>
      <c r="J846" s="205"/>
      <c r="K846" s="205"/>
      <c r="L846" s="210"/>
      <c r="M846" s="211"/>
      <c r="N846" s="212"/>
      <c r="O846" s="212"/>
      <c r="P846" s="212"/>
      <c r="Q846" s="212"/>
      <c r="R846" s="212"/>
      <c r="S846" s="212"/>
      <c r="T846" s="213"/>
      <c r="AT846" s="214" t="s">
        <v>168</v>
      </c>
      <c r="AU846" s="214" t="s">
        <v>84</v>
      </c>
      <c r="AV846" s="11" t="s">
        <v>82</v>
      </c>
      <c r="AW846" s="11" t="s">
        <v>37</v>
      </c>
      <c r="AX846" s="11" t="s">
        <v>74</v>
      </c>
      <c r="AY846" s="214" t="s">
        <v>159</v>
      </c>
    </row>
    <row r="847" spans="2:65" s="12" customFormat="1" ht="12" x14ac:dyDescent="0.3">
      <c r="B847" s="215"/>
      <c r="C847" s="216"/>
      <c r="D847" s="206" t="s">
        <v>168</v>
      </c>
      <c r="E847" s="217" t="s">
        <v>30</v>
      </c>
      <c r="F847" s="218" t="s">
        <v>1220</v>
      </c>
      <c r="G847" s="216"/>
      <c r="H847" s="219">
        <v>473</v>
      </c>
      <c r="I847" s="220"/>
      <c r="J847" s="216"/>
      <c r="K847" s="216"/>
      <c r="L847" s="221"/>
      <c r="M847" s="222"/>
      <c r="N847" s="223"/>
      <c r="O847" s="223"/>
      <c r="P847" s="223"/>
      <c r="Q847" s="223"/>
      <c r="R847" s="223"/>
      <c r="S847" s="223"/>
      <c r="T847" s="224"/>
      <c r="AT847" s="225" t="s">
        <v>168</v>
      </c>
      <c r="AU847" s="225" t="s">
        <v>84</v>
      </c>
      <c r="AV847" s="12" t="s">
        <v>84</v>
      </c>
      <c r="AW847" s="12" t="s">
        <v>37</v>
      </c>
      <c r="AX847" s="12" t="s">
        <v>74</v>
      </c>
      <c r="AY847" s="225" t="s">
        <v>159</v>
      </c>
    </row>
    <row r="848" spans="2:65" s="13" customFormat="1" ht="12" x14ac:dyDescent="0.3">
      <c r="B848" s="226"/>
      <c r="C848" s="227"/>
      <c r="D848" s="206" t="s">
        <v>168</v>
      </c>
      <c r="E848" s="228" t="s">
        <v>30</v>
      </c>
      <c r="F848" s="229" t="s">
        <v>186</v>
      </c>
      <c r="G848" s="227"/>
      <c r="H848" s="230">
        <v>530</v>
      </c>
      <c r="I848" s="231"/>
      <c r="J848" s="227"/>
      <c r="K848" s="227"/>
      <c r="L848" s="232"/>
      <c r="M848" s="233"/>
      <c r="N848" s="234"/>
      <c r="O848" s="234"/>
      <c r="P848" s="234"/>
      <c r="Q848" s="234"/>
      <c r="R848" s="234"/>
      <c r="S848" s="234"/>
      <c r="T848" s="235"/>
      <c r="AT848" s="236" t="s">
        <v>168</v>
      </c>
      <c r="AU848" s="236" t="s">
        <v>84</v>
      </c>
      <c r="AV848" s="13" t="s">
        <v>166</v>
      </c>
      <c r="AW848" s="13" t="s">
        <v>37</v>
      </c>
      <c r="AX848" s="13" t="s">
        <v>82</v>
      </c>
      <c r="AY848" s="236" t="s">
        <v>159</v>
      </c>
    </row>
    <row r="849" spans="2:65" s="1" customFormat="1" ht="16.5" customHeight="1" x14ac:dyDescent="0.3">
      <c r="B849" s="41"/>
      <c r="C849" s="192" t="s">
        <v>1221</v>
      </c>
      <c r="D849" s="192" t="s">
        <v>161</v>
      </c>
      <c r="E849" s="193" t="s">
        <v>1222</v>
      </c>
      <c r="F849" s="194" t="s">
        <v>1223</v>
      </c>
      <c r="G849" s="195" t="s">
        <v>292</v>
      </c>
      <c r="H849" s="196">
        <v>3.1</v>
      </c>
      <c r="I849" s="197"/>
      <c r="J849" s="198">
        <f>ROUND(I849*H849,2)</f>
        <v>0</v>
      </c>
      <c r="K849" s="194" t="s">
        <v>165</v>
      </c>
      <c r="L849" s="61"/>
      <c r="M849" s="199" t="s">
        <v>30</v>
      </c>
      <c r="N849" s="200" t="s">
        <v>45</v>
      </c>
      <c r="O849" s="42"/>
      <c r="P849" s="201">
        <f>O849*H849</f>
        <v>0</v>
      </c>
      <c r="Q849" s="201">
        <v>0</v>
      </c>
      <c r="R849" s="201">
        <f>Q849*H849</f>
        <v>0</v>
      </c>
      <c r="S849" s="201">
        <v>1.67E-3</v>
      </c>
      <c r="T849" s="202">
        <f>S849*H849</f>
        <v>5.1770000000000002E-3</v>
      </c>
      <c r="AR849" s="24" t="s">
        <v>166</v>
      </c>
      <c r="AT849" s="24" t="s">
        <v>161</v>
      </c>
      <c r="AU849" s="24" t="s">
        <v>84</v>
      </c>
      <c r="AY849" s="24" t="s">
        <v>159</v>
      </c>
      <c r="BE849" s="203">
        <f>IF(N849="základní",J849,0)</f>
        <v>0</v>
      </c>
      <c r="BF849" s="203">
        <f>IF(N849="snížená",J849,0)</f>
        <v>0</v>
      </c>
      <c r="BG849" s="203">
        <f>IF(N849="zákl. přenesená",J849,0)</f>
        <v>0</v>
      </c>
      <c r="BH849" s="203">
        <f>IF(N849="sníž. přenesená",J849,0)</f>
        <v>0</v>
      </c>
      <c r="BI849" s="203">
        <f>IF(N849="nulová",J849,0)</f>
        <v>0</v>
      </c>
      <c r="BJ849" s="24" t="s">
        <v>82</v>
      </c>
      <c r="BK849" s="203">
        <f>ROUND(I849*H849,2)</f>
        <v>0</v>
      </c>
      <c r="BL849" s="24" t="s">
        <v>166</v>
      </c>
      <c r="BM849" s="24" t="s">
        <v>1224</v>
      </c>
    </row>
    <row r="850" spans="2:65" s="11" customFormat="1" ht="12" x14ac:dyDescent="0.3">
      <c r="B850" s="204"/>
      <c r="C850" s="205"/>
      <c r="D850" s="206" t="s">
        <v>168</v>
      </c>
      <c r="E850" s="207" t="s">
        <v>30</v>
      </c>
      <c r="F850" s="208" t="s">
        <v>1005</v>
      </c>
      <c r="G850" s="205"/>
      <c r="H850" s="207" t="s">
        <v>30</v>
      </c>
      <c r="I850" s="209"/>
      <c r="J850" s="205"/>
      <c r="K850" s="205"/>
      <c r="L850" s="210"/>
      <c r="M850" s="211"/>
      <c r="N850" s="212"/>
      <c r="O850" s="212"/>
      <c r="P850" s="212"/>
      <c r="Q850" s="212"/>
      <c r="R850" s="212"/>
      <c r="S850" s="212"/>
      <c r="T850" s="213"/>
      <c r="AT850" s="214" t="s">
        <v>168</v>
      </c>
      <c r="AU850" s="214" t="s">
        <v>84</v>
      </c>
      <c r="AV850" s="11" t="s">
        <v>82</v>
      </c>
      <c r="AW850" s="11" t="s">
        <v>37</v>
      </c>
      <c r="AX850" s="11" t="s">
        <v>74</v>
      </c>
      <c r="AY850" s="214" t="s">
        <v>159</v>
      </c>
    </row>
    <row r="851" spans="2:65" s="12" customFormat="1" ht="12" x14ac:dyDescent="0.3">
      <c r="B851" s="215"/>
      <c r="C851" s="216"/>
      <c r="D851" s="206" t="s">
        <v>168</v>
      </c>
      <c r="E851" s="217" t="s">
        <v>30</v>
      </c>
      <c r="F851" s="218" t="s">
        <v>1225</v>
      </c>
      <c r="G851" s="216"/>
      <c r="H851" s="219">
        <v>3.1</v>
      </c>
      <c r="I851" s="220"/>
      <c r="J851" s="216"/>
      <c r="K851" s="216"/>
      <c r="L851" s="221"/>
      <c r="M851" s="222"/>
      <c r="N851" s="223"/>
      <c r="O851" s="223"/>
      <c r="P851" s="223"/>
      <c r="Q851" s="223"/>
      <c r="R851" s="223"/>
      <c r="S851" s="223"/>
      <c r="T851" s="224"/>
      <c r="AT851" s="225" t="s">
        <v>168</v>
      </c>
      <c r="AU851" s="225" t="s">
        <v>84</v>
      </c>
      <c r="AV851" s="12" t="s">
        <v>84</v>
      </c>
      <c r="AW851" s="12" t="s">
        <v>37</v>
      </c>
      <c r="AX851" s="12" t="s">
        <v>82</v>
      </c>
      <c r="AY851" s="225" t="s">
        <v>159</v>
      </c>
    </row>
    <row r="852" spans="2:65" s="1" customFormat="1" ht="16.5" customHeight="1" x14ac:dyDescent="0.3">
      <c r="B852" s="41"/>
      <c r="C852" s="192" t="s">
        <v>1226</v>
      </c>
      <c r="D852" s="192" t="s">
        <v>161</v>
      </c>
      <c r="E852" s="193" t="s">
        <v>1227</v>
      </c>
      <c r="F852" s="194" t="s">
        <v>1228</v>
      </c>
      <c r="G852" s="195" t="s">
        <v>214</v>
      </c>
      <c r="H852" s="196">
        <v>4.9000000000000004</v>
      </c>
      <c r="I852" s="197"/>
      <c r="J852" s="198">
        <f>ROUND(I852*H852,2)</f>
        <v>0</v>
      </c>
      <c r="K852" s="194" t="s">
        <v>165</v>
      </c>
      <c r="L852" s="61"/>
      <c r="M852" s="199" t="s">
        <v>30</v>
      </c>
      <c r="N852" s="200" t="s">
        <v>45</v>
      </c>
      <c r="O852" s="42"/>
      <c r="P852" s="201">
        <f>O852*H852</f>
        <v>0</v>
      </c>
      <c r="Q852" s="201">
        <v>0</v>
      </c>
      <c r="R852" s="201">
        <f>Q852*H852</f>
        <v>0</v>
      </c>
      <c r="S852" s="201">
        <v>5.94E-3</v>
      </c>
      <c r="T852" s="202">
        <f>S852*H852</f>
        <v>2.9106000000000003E-2</v>
      </c>
      <c r="AR852" s="24" t="s">
        <v>166</v>
      </c>
      <c r="AT852" s="24" t="s">
        <v>161</v>
      </c>
      <c r="AU852" s="24" t="s">
        <v>84</v>
      </c>
      <c r="AY852" s="24" t="s">
        <v>159</v>
      </c>
      <c r="BE852" s="203">
        <f>IF(N852="základní",J852,0)</f>
        <v>0</v>
      </c>
      <c r="BF852" s="203">
        <f>IF(N852="snížená",J852,0)</f>
        <v>0</v>
      </c>
      <c r="BG852" s="203">
        <f>IF(N852="zákl. přenesená",J852,0)</f>
        <v>0</v>
      </c>
      <c r="BH852" s="203">
        <f>IF(N852="sníž. přenesená",J852,0)</f>
        <v>0</v>
      </c>
      <c r="BI852" s="203">
        <f>IF(N852="nulová",J852,0)</f>
        <v>0</v>
      </c>
      <c r="BJ852" s="24" t="s">
        <v>82</v>
      </c>
      <c r="BK852" s="203">
        <f>ROUND(I852*H852,2)</f>
        <v>0</v>
      </c>
      <c r="BL852" s="24" t="s">
        <v>166</v>
      </c>
      <c r="BM852" s="24" t="s">
        <v>1229</v>
      </c>
    </row>
    <row r="853" spans="2:65" s="11" customFormat="1" ht="12" x14ac:dyDescent="0.3">
      <c r="B853" s="204"/>
      <c r="C853" s="205"/>
      <c r="D853" s="206" t="s">
        <v>168</v>
      </c>
      <c r="E853" s="207" t="s">
        <v>30</v>
      </c>
      <c r="F853" s="208" t="s">
        <v>1230</v>
      </c>
      <c r="G853" s="205"/>
      <c r="H853" s="207" t="s">
        <v>30</v>
      </c>
      <c r="I853" s="209"/>
      <c r="J853" s="205"/>
      <c r="K853" s="205"/>
      <c r="L853" s="210"/>
      <c r="M853" s="211"/>
      <c r="N853" s="212"/>
      <c r="O853" s="212"/>
      <c r="P853" s="212"/>
      <c r="Q853" s="212"/>
      <c r="R853" s="212"/>
      <c r="S853" s="212"/>
      <c r="T853" s="213"/>
      <c r="AT853" s="214" t="s">
        <v>168</v>
      </c>
      <c r="AU853" s="214" t="s">
        <v>84</v>
      </c>
      <c r="AV853" s="11" t="s">
        <v>82</v>
      </c>
      <c r="AW853" s="11" t="s">
        <v>37</v>
      </c>
      <c r="AX853" s="11" t="s">
        <v>74</v>
      </c>
      <c r="AY853" s="214" t="s">
        <v>159</v>
      </c>
    </row>
    <row r="854" spans="2:65" s="12" customFormat="1" ht="12" x14ac:dyDescent="0.3">
      <c r="B854" s="215"/>
      <c r="C854" s="216"/>
      <c r="D854" s="206" t="s">
        <v>168</v>
      </c>
      <c r="E854" s="217" t="s">
        <v>30</v>
      </c>
      <c r="F854" s="218" t="s">
        <v>1231</v>
      </c>
      <c r="G854" s="216"/>
      <c r="H854" s="219">
        <v>3.2</v>
      </c>
      <c r="I854" s="220"/>
      <c r="J854" s="216"/>
      <c r="K854" s="216"/>
      <c r="L854" s="221"/>
      <c r="M854" s="222"/>
      <c r="N854" s="223"/>
      <c r="O854" s="223"/>
      <c r="P854" s="223"/>
      <c r="Q854" s="223"/>
      <c r="R854" s="223"/>
      <c r="S854" s="223"/>
      <c r="T854" s="224"/>
      <c r="AT854" s="225" t="s">
        <v>168</v>
      </c>
      <c r="AU854" s="225" t="s">
        <v>84</v>
      </c>
      <c r="AV854" s="12" t="s">
        <v>84</v>
      </c>
      <c r="AW854" s="12" t="s">
        <v>37</v>
      </c>
      <c r="AX854" s="12" t="s">
        <v>74</v>
      </c>
      <c r="AY854" s="225" t="s">
        <v>159</v>
      </c>
    </row>
    <row r="855" spans="2:65" s="12" customFormat="1" ht="12" x14ac:dyDescent="0.3">
      <c r="B855" s="215"/>
      <c r="C855" s="216"/>
      <c r="D855" s="206" t="s">
        <v>168</v>
      </c>
      <c r="E855" s="217" t="s">
        <v>30</v>
      </c>
      <c r="F855" s="218" t="s">
        <v>1232</v>
      </c>
      <c r="G855" s="216"/>
      <c r="H855" s="219">
        <v>1.03</v>
      </c>
      <c r="I855" s="220"/>
      <c r="J855" s="216"/>
      <c r="K855" s="216"/>
      <c r="L855" s="221"/>
      <c r="M855" s="222"/>
      <c r="N855" s="223"/>
      <c r="O855" s="223"/>
      <c r="P855" s="223"/>
      <c r="Q855" s="223"/>
      <c r="R855" s="223"/>
      <c r="S855" s="223"/>
      <c r="T855" s="224"/>
      <c r="AT855" s="225" t="s">
        <v>168</v>
      </c>
      <c r="AU855" s="225" t="s">
        <v>84</v>
      </c>
      <c r="AV855" s="12" t="s">
        <v>84</v>
      </c>
      <c r="AW855" s="12" t="s">
        <v>37</v>
      </c>
      <c r="AX855" s="12" t="s">
        <v>74</v>
      </c>
      <c r="AY855" s="225" t="s">
        <v>159</v>
      </c>
    </row>
    <row r="856" spans="2:65" s="12" customFormat="1" ht="12" x14ac:dyDescent="0.3">
      <c r="B856" s="215"/>
      <c r="C856" s="216"/>
      <c r="D856" s="206" t="s">
        <v>168</v>
      </c>
      <c r="E856" s="217" t="s">
        <v>30</v>
      </c>
      <c r="F856" s="218" t="s">
        <v>1233</v>
      </c>
      <c r="G856" s="216"/>
      <c r="H856" s="219">
        <v>0.67</v>
      </c>
      <c r="I856" s="220"/>
      <c r="J856" s="216"/>
      <c r="K856" s="216"/>
      <c r="L856" s="221"/>
      <c r="M856" s="222"/>
      <c r="N856" s="223"/>
      <c r="O856" s="223"/>
      <c r="P856" s="223"/>
      <c r="Q856" s="223"/>
      <c r="R856" s="223"/>
      <c r="S856" s="223"/>
      <c r="T856" s="224"/>
      <c r="AT856" s="225" t="s">
        <v>168</v>
      </c>
      <c r="AU856" s="225" t="s">
        <v>84</v>
      </c>
      <c r="AV856" s="12" t="s">
        <v>84</v>
      </c>
      <c r="AW856" s="12" t="s">
        <v>37</v>
      </c>
      <c r="AX856" s="12" t="s">
        <v>74</v>
      </c>
      <c r="AY856" s="225" t="s">
        <v>159</v>
      </c>
    </row>
    <row r="857" spans="2:65" s="13" customFormat="1" ht="12" x14ac:dyDescent="0.3">
      <c r="B857" s="226"/>
      <c r="C857" s="227"/>
      <c r="D857" s="206" t="s">
        <v>168</v>
      </c>
      <c r="E857" s="228" t="s">
        <v>30</v>
      </c>
      <c r="F857" s="229" t="s">
        <v>186</v>
      </c>
      <c r="G857" s="227"/>
      <c r="H857" s="230">
        <v>4.9000000000000004</v>
      </c>
      <c r="I857" s="231"/>
      <c r="J857" s="227"/>
      <c r="K857" s="227"/>
      <c r="L857" s="232"/>
      <c r="M857" s="233"/>
      <c r="N857" s="234"/>
      <c r="O857" s="234"/>
      <c r="P857" s="234"/>
      <c r="Q857" s="234"/>
      <c r="R857" s="234"/>
      <c r="S857" s="234"/>
      <c r="T857" s="235"/>
      <c r="AT857" s="236" t="s">
        <v>168</v>
      </c>
      <c r="AU857" s="236" t="s">
        <v>84</v>
      </c>
      <c r="AV857" s="13" t="s">
        <v>166</v>
      </c>
      <c r="AW857" s="13" t="s">
        <v>37</v>
      </c>
      <c r="AX857" s="13" t="s">
        <v>82</v>
      </c>
      <c r="AY857" s="236" t="s">
        <v>159</v>
      </c>
    </row>
    <row r="858" spans="2:65" s="1" customFormat="1" ht="25.5" customHeight="1" x14ac:dyDescent="0.3">
      <c r="B858" s="41"/>
      <c r="C858" s="192" t="s">
        <v>1234</v>
      </c>
      <c r="D858" s="192" t="s">
        <v>161</v>
      </c>
      <c r="E858" s="193" t="s">
        <v>1235</v>
      </c>
      <c r="F858" s="194" t="s">
        <v>1236</v>
      </c>
      <c r="G858" s="195" t="s">
        <v>214</v>
      </c>
      <c r="H858" s="196">
        <v>4.5</v>
      </c>
      <c r="I858" s="197"/>
      <c r="J858" s="198">
        <f>ROUND(I858*H858,2)</f>
        <v>0</v>
      </c>
      <c r="K858" s="194" t="s">
        <v>165</v>
      </c>
      <c r="L858" s="61"/>
      <c r="M858" s="199" t="s">
        <v>30</v>
      </c>
      <c r="N858" s="200" t="s">
        <v>45</v>
      </c>
      <c r="O858" s="42"/>
      <c r="P858" s="201">
        <f>O858*H858</f>
        <v>0</v>
      </c>
      <c r="Q858" s="201">
        <v>0</v>
      </c>
      <c r="R858" s="201">
        <f>Q858*H858</f>
        <v>0</v>
      </c>
      <c r="S858" s="201">
        <v>1.3440000000000001E-2</v>
      </c>
      <c r="T858" s="202">
        <f>S858*H858</f>
        <v>6.0480000000000006E-2</v>
      </c>
      <c r="AR858" s="24" t="s">
        <v>166</v>
      </c>
      <c r="AT858" s="24" t="s">
        <v>161</v>
      </c>
      <c r="AU858" s="24" t="s">
        <v>84</v>
      </c>
      <c r="AY858" s="24" t="s">
        <v>159</v>
      </c>
      <c r="BE858" s="203">
        <f>IF(N858="základní",J858,0)</f>
        <v>0</v>
      </c>
      <c r="BF858" s="203">
        <f>IF(N858="snížená",J858,0)</f>
        <v>0</v>
      </c>
      <c r="BG858" s="203">
        <f>IF(N858="zákl. přenesená",J858,0)</f>
        <v>0</v>
      </c>
      <c r="BH858" s="203">
        <f>IF(N858="sníž. přenesená",J858,0)</f>
        <v>0</v>
      </c>
      <c r="BI858" s="203">
        <f>IF(N858="nulová",J858,0)</f>
        <v>0</v>
      </c>
      <c r="BJ858" s="24" t="s">
        <v>82</v>
      </c>
      <c r="BK858" s="203">
        <f>ROUND(I858*H858,2)</f>
        <v>0</v>
      </c>
      <c r="BL858" s="24" t="s">
        <v>166</v>
      </c>
      <c r="BM858" s="24" t="s">
        <v>1237</v>
      </c>
    </row>
    <row r="859" spans="2:65" s="11" customFormat="1" ht="12" x14ac:dyDescent="0.3">
      <c r="B859" s="204"/>
      <c r="C859" s="205"/>
      <c r="D859" s="206" t="s">
        <v>168</v>
      </c>
      <c r="E859" s="207" t="s">
        <v>30</v>
      </c>
      <c r="F859" s="208" t="s">
        <v>1238</v>
      </c>
      <c r="G859" s="205"/>
      <c r="H859" s="207" t="s">
        <v>30</v>
      </c>
      <c r="I859" s="209"/>
      <c r="J859" s="205"/>
      <c r="K859" s="205"/>
      <c r="L859" s="210"/>
      <c r="M859" s="211"/>
      <c r="N859" s="212"/>
      <c r="O859" s="212"/>
      <c r="P859" s="212"/>
      <c r="Q859" s="212"/>
      <c r="R859" s="212"/>
      <c r="S859" s="212"/>
      <c r="T859" s="213"/>
      <c r="AT859" s="214" t="s">
        <v>168</v>
      </c>
      <c r="AU859" s="214" t="s">
        <v>84</v>
      </c>
      <c r="AV859" s="11" t="s">
        <v>82</v>
      </c>
      <c r="AW859" s="11" t="s">
        <v>37</v>
      </c>
      <c r="AX859" s="11" t="s">
        <v>74</v>
      </c>
      <c r="AY859" s="214" t="s">
        <v>159</v>
      </c>
    </row>
    <row r="860" spans="2:65" s="12" customFormat="1" ht="12" x14ac:dyDescent="0.3">
      <c r="B860" s="215"/>
      <c r="C860" s="216"/>
      <c r="D860" s="206" t="s">
        <v>168</v>
      </c>
      <c r="E860" s="217" t="s">
        <v>30</v>
      </c>
      <c r="F860" s="218" t="s">
        <v>1239</v>
      </c>
      <c r="G860" s="216"/>
      <c r="H860" s="219">
        <v>4.5</v>
      </c>
      <c r="I860" s="220"/>
      <c r="J860" s="216"/>
      <c r="K860" s="216"/>
      <c r="L860" s="221"/>
      <c r="M860" s="222"/>
      <c r="N860" s="223"/>
      <c r="O860" s="223"/>
      <c r="P860" s="223"/>
      <c r="Q860" s="223"/>
      <c r="R860" s="223"/>
      <c r="S860" s="223"/>
      <c r="T860" s="224"/>
      <c r="AT860" s="225" t="s">
        <v>168</v>
      </c>
      <c r="AU860" s="225" t="s">
        <v>84</v>
      </c>
      <c r="AV860" s="12" t="s">
        <v>84</v>
      </c>
      <c r="AW860" s="12" t="s">
        <v>37</v>
      </c>
      <c r="AX860" s="12" t="s">
        <v>82</v>
      </c>
      <c r="AY860" s="225" t="s">
        <v>159</v>
      </c>
    </row>
    <row r="861" spans="2:65" s="1" customFormat="1" ht="25.5" customHeight="1" x14ac:dyDescent="0.3">
      <c r="B861" s="41"/>
      <c r="C861" s="192" t="s">
        <v>1240</v>
      </c>
      <c r="D861" s="192" t="s">
        <v>161</v>
      </c>
      <c r="E861" s="193" t="s">
        <v>1241</v>
      </c>
      <c r="F861" s="194" t="s">
        <v>1242</v>
      </c>
      <c r="G861" s="195" t="s">
        <v>456</v>
      </c>
      <c r="H861" s="196">
        <v>3</v>
      </c>
      <c r="I861" s="197"/>
      <c r="J861" s="198">
        <f>ROUND(I861*H861,2)</f>
        <v>0</v>
      </c>
      <c r="K861" s="194" t="s">
        <v>165</v>
      </c>
      <c r="L861" s="61"/>
      <c r="M861" s="199" t="s">
        <v>30</v>
      </c>
      <c r="N861" s="200" t="s">
        <v>45</v>
      </c>
      <c r="O861" s="42"/>
      <c r="P861" s="201">
        <f>O861*H861</f>
        <v>0</v>
      </c>
      <c r="Q861" s="201">
        <v>0</v>
      </c>
      <c r="R861" s="201">
        <f>Q861*H861</f>
        <v>0</v>
      </c>
      <c r="S861" s="201">
        <v>5.0000000000000001E-3</v>
      </c>
      <c r="T861" s="202">
        <f>S861*H861</f>
        <v>1.4999999999999999E-2</v>
      </c>
      <c r="AR861" s="24" t="s">
        <v>166</v>
      </c>
      <c r="AT861" s="24" t="s">
        <v>161</v>
      </c>
      <c r="AU861" s="24" t="s">
        <v>84</v>
      </c>
      <c r="AY861" s="24" t="s">
        <v>159</v>
      </c>
      <c r="BE861" s="203">
        <f>IF(N861="základní",J861,0)</f>
        <v>0</v>
      </c>
      <c r="BF861" s="203">
        <f>IF(N861="snížená",J861,0)</f>
        <v>0</v>
      </c>
      <c r="BG861" s="203">
        <f>IF(N861="zákl. přenesená",J861,0)</f>
        <v>0</v>
      </c>
      <c r="BH861" s="203">
        <f>IF(N861="sníž. přenesená",J861,0)</f>
        <v>0</v>
      </c>
      <c r="BI861" s="203">
        <f>IF(N861="nulová",J861,0)</f>
        <v>0</v>
      </c>
      <c r="BJ861" s="24" t="s">
        <v>82</v>
      </c>
      <c r="BK861" s="203">
        <f>ROUND(I861*H861,2)</f>
        <v>0</v>
      </c>
      <c r="BL861" s="24" t="s">
        <v>166</v>
      </c>
      <c r="BM861" s="24" t="s">
        <v>1243</v>
      </c>
    </row>
    <row r="862" spans="2:65" s="11" customFormat="1" ht="12" x14ac:dyDescent="0.3">
      <c r="B862" s="204"/>
      <c r="C862" s="205"/>
      <c r="D862" s="206" t="s">
        <v>168</v>
      </c>
      <c r="E862" s="207" t="s">
        <v>30</v>
      </c>
      <c r="F862" s="208" t="s">
        <v>1005</v>
      </c>
      <c r="G862" s="205"/>
      <c r="H862" s="207" t="s">
        <v>30</v>
      </c>
      <c r="I862" s="209"/>
      <c r="J862" s="205"/>
      <c r="K862" s="205"/>
      <c r="L862" s="210"/>
      <c r="M862" s="211"/>
      <c r="N862" s="212"/>
      <c r="O862" s="212"/>
      <c r="P862" s="212"/>
      <c r="Q862" s="212"/>
      <c r="R862" s="212"/>
      <c r="S862" s="212"/>
      <c r="T862" s="213"/>
      <c r="AT862" s="214" t="s">
        <v>168</v>
      </c>
      <c r="AU862" s="214" t="s">
        <v>84</v>
      </c>
      <c r="AV862" s="11" t="s">
        <v>82</v>
      </c>
      <c r="AW862" s="11" t="s">
        <v>37</v>
      </c>
      <c r="AX862" s="11" t="s">
        <v>74</v>
      </c>
      <c r="AY862" s="214" t="s">
        <v>159</v>
      </c>
    </row>
    <row r="863" spans="2:65" s="11" customFormat="1" ht="12" x14ac:dyDescent="0.3">
      <c r="B863" s="204"/>
      <c r="C863" s="205"/>
      <c r="D863" s="206" t="s">
        <v>168</v>
      </c>
      <c r="E863" s="207" t="s">
        <v>30</v>
      </c>
      <c r="F863" s="208" t="s">
        <v>1244</v>
      </c>
      <c r="G863" s="205"/>
      <c r="H863" s="207" t="s">
        <v>30</v>
      </c>
      <c r="I863" s="209"/>
      <c r="J863" s="205"/>
      <c r="K863" s="205"/>
      <c r="L863" s="210"/>
      <c r="M863" s="211"/>
      <c r="N863" s="212"/>
      <c r="O863" s="212"/>
      <c r="P863" s="212"/>
      <c r="Q863" s="212"/>
      <c r="R863" s="212"/>
      <c r="S863" s="212"/>
      <c r="T863" s="213"/>
      <c r="AT863" s="214" t="s">
        <v>168</v>
      </c>
      <c r="AU863" s="214" t="s">
        <v>84</v>
      </c>
      <c r="AV863" s="11" t="s">
        <v>82</v>
      </c>
      <c r="AW863" s="11" t="s">
        <v>37</v>
      </c>
      <c r="AX863" s="11" t="s">
        <v>74</v>
      </c>
      <c r="AY863" s="214" t="s">
        <v>159</v>
      </c>
    </row>
    <row r="864" spans="2:65" s="12" customFormat="1" ht="12" x14ac:dyDescent="0.3">
      <c r="B864" s="215"/>
      <c r="C864" s="216"/>
      <c r="D864" s="206" t="s">
        <v>168</v>
      </c>
      <c r="E864" s="217" t="s">
        <v>30</v>
      </c>
      <c r="F864" s="218" t="s">
        <v>84</v>
      </c>
      <c r="G864" s="216"/>
      <c r="H864" s="219">
        <v>2</v>
      </c>
      <c r="I864" s="220"/>
      <c r="J864" s="216"/>
      <c r="K864" s="216"/>
      <c r="L864" s="221"/>
      <c r="M864" s="222"/>
      <c r="N864" s="223"/>
      <c r="O864" s="223"/>
      <c r="P864" s="223"/>
      <c r="Q864" s="223"/>
      <c r="R864" s="223"/>
      <c r="S864" s="223"/>
      <c r="T864" s="224"/>
      <c r="AT864" s="225" t="s">
        <v>168</v>
      </c>
      <c r="AU864" s="225" t="s">
        <v>84</v>
      </c>
      <c r="AV864" s="12" t="s">
        <v>84</v>
      </c>
      <c r="AW864" s="12" t="s">
        <v>37</v>
      </c>
      <c r="AX864" s="12" t="s">
        <v>74</v>
      </c>
      <c r="AY864" s="225" t="s">
        <v>159</v>
      </c>
    </row>
    <row r="865" spans="2:65" s="11" customFormat="1" ht="12" x14ac:dyDescent="0.3">
      <c r="B865" s="204"/>
      <c r="C865" s="205"/>
      <c r="D865" s="206" t="s">
        <v>168</v>
      </c>
      <c r="E865" s="207" t="s">
        <v>30</v>
      </c>
      <c r="F865" s="208" t="s">
        <v>1245</v>
      </c>
      <c r="G865" s="205"/>
      <c r="H865" s="207" t="s">
        <v>30</v>
      </c>
      <c r="I865" s="209"/>
      <c r="J865" s="205"/>
      <c r="K865" s="205"/>
      <c r="L865" s="210"/>
      <c r="M865" s="211"/>
      <c r="N865" s="212"/>
      <c r="O865" s="212"/>
      <c r="P865" s="212"/>
      <c r="Q865" s="212"/>
      <c r="R865" s="212"/>
      <c r="S865" s="212"/>
      <c r="T865" s="213"/>
      <c r="AT865" s="214" t="s">
        <v>168</v>
      </c>
      <c r="AU865" s="214" t="s">
        <v>84</v>
      </c>
      <c r="AV865" s="11" t="s">
        <v>82</v>
      </c>
      <c r="AW865" s="11" t="s">
        <v>37</v>
      </c>
      <c r="AX865" s="11" t="s">
        <v>74</v>
      </c>
      <c r="AY865" s="214" t="s">
        <v>159</v>
      </c>
    </row>
    <row r="866" spans="2:65" s="12" customFormat="1" ht="12" x14ac:dyDescent="0.3">
      <c r="B866" s="215"/>
      <c r="C866" s="216"/>
      <c r="D866" s="206" t="s">
        <v>168</v>
      </c>
      <c r="E866" s="217" t="s">
        <v>30</v>
      </c>
      <c r="F866" s="218" t="s">
        <v>82</v>
      </c>
      <c r="G866" s="216"/>
      <c r="H866" s="219">
        <v>1</v>
      </c>
      <c r="I866" s="220"/>
      <c r="J866" s="216"/>
      <c r="K866" s="216"/>
      <c r="L866" s="221"/>
      <c r="M866" s="222"/>
      <c r="N866" s="223"/>
      <c r="O866" s="223"/>
      <c r="P866" s="223"/>
      <c r="Q866" s="223"/>
      <c r="R866" s="223"/>
      <c r="S866" s="223"/>
      <c r="T866" s="224"/>
      <c r="AT866" s="225" t="s">
        <v>168</v>
      </c>
      <c r="AU866" s="225" t="s">
        <v>84</v>
      </c>
      <c r="AV866" s="12" t="s">
        <v>84</v>
      </c>
      <c r="AW866" s="12" t="s">
        <v>37</v>
      </c>
      <c r="AX866" s="12" t="s">
        <v>74</v>
      </c>
      <c r="AY866" s="225" t="s">
        <v>159</v>
      </c>
    </row>
    <row r="867" spans="2:65" s="13" customFormat="1" ht="12" x14ac:dyDescent="0.3">
      <c r="B867" s="226"/>
      <c r="C867" s="227"/>
      <c r="D867" s="206" t="s">
        <v>168</v>
      </c>
      <c r="E867" s="228" t="s">
        <v>30</v>
      </c>
      <c r="F867" s="229" t="s">
        <v>186</v>
      </c>
      <c r="G867" s="227"/>
      <c r="H867" s="230">
        <v>3</v>
      </c>
      <c r="I867" s="231"/>
      <c r="J867" s="227"/>
      <c r="K867" s="227"/>
      <c r="L867" s="232"/>
      <c r="M867" s="233"/>
      <c r="N867" s="234"/>
      <c r="O867" s="234"/>
      <c r="P867" s="234"/>
      <c r="Q867" s="234"/>
      <c r="R867" s="234"/>
      <c r="S867" s="234"/>
      <c r="T867" s="235"/>
      <c r="AT867" s="236" t="s">
        <v>168</v>
      </c>
      <c r="AU867" s="236" t="s">
        <v>84</v>
      </c>
      <c r="AV867" s="13" t="s">
        <v>166</v>
      </c>
      <c r="AW867" s="13" t="s">
        <v>37</v>
      </c>
      <c r="AX867" s="13" t="s">
        <v>82</v>
      </c>
      <c r="AY867" s="236" t="s">
        <v>159</v>
      </c>
    </row>
    <row r="868" spans="2:65" s="1" customFormat="1" ht="25.5" customHeight="1" x14ac:dyDescent="0.3">
      <c r="B868" s="41"/>
      <c r="C868" s="192" t="s">
        <v>1246</v>
      </c>
      <c r="D868" s="192" t="s">
        <v>161</v>
      </c>
      <c r="E868" s="193" t="s">
        <v>1247</v>
      </c>
      <c r="F868" s="194" t="s">
        <v>1248</v>
      </c>
      <c r="G868" s="195" t="s">
        <v>456</v>
      </c>
      <c r="H868" s="196">
        <v>6</v>
      </c>
      <c r="I868" s="197"/>
      <c r="J868" s="198">
        <f>ROUND(I868*H868,2)</f>
        <v>0</v>
      </c>
      <c r="K868" s="194" t="s">
        <v>165</v>
      </c>
      <c r="L868" s="61"/>
      <c r="M868" s="199" t="s">
        <v>30</v>
      </c>
      <c r="N868" s="200" t="s">
        <v>45</v>
      </c>
      <c r="O868" s="42"/>
      <c r="P868" s="201">
        <f>O868*H868</f>
        <v>0</v>
      </c>
      <c r="Q868" s="201">
        <v>0</v>
      </c>
      <c r="R868" s="201">
        <f>Q868*H868</f>
        <v>0</v>
      </c>
      <c r="S868" s="201">
        <v>1E-4</v>
      </c>
      <c r="T868" s="202">
        <f>S868*H868</f>
        <v>6.0000000000000006E-4</v>
      </c>
      <c r="AR868" s="24" t="s">
        <v>166</v>
      </c>
      <c r="AT868" s="24" t="s">
        <v>161</v>
      </c>
      <c r="AU868" s="24" t="s">
        <v>84</v>
      </c>
      <c r="AY868" s="24" t="s">
        <v>159</v>
      </c>
      <c r="BE868" s="203">
        <f>IF(N868="základní",J868,0)</f>
        <v>0</v>
      </c>
      <c r="BF868" s="203">
        <f>IF(N868="snížená",J868,0)</f>
        <v>0</v>
      </c>
      <c r="BG868" s="203">
        <f>IF(N868="zákl. přenesená",J868,0)</f>
        <v>0</v>
      </c>
      <c r="BH868" s="203">
        <f>IF(N868="sníž. přenesená",J868,0)</f>
        <v>0</v>
      </c>
      <c r="BI868" s="203">
        <f>IF(N868="nulová",J868,0)</f>
        <v>0</v>
      </c>
      <c r="BJ868" s="24" t="s">
        <v>82</v>
      </c>
      <c r="BK868" s="203">
        <f>ROUND(I868*H868,2)</f>
        <v>0</v>
      </c>
      <c r="BL868" s="24" t="s">
        <v>166</v>
      </c>
      <c r="BM868" s="24" t="s">
        <v>1249</v>
      </c>
    </row>
    <row r="869" spans="2:65" s="1" customFormat="1" ht="16.5" customHeight="1" x14ac:dyDescent="0.3">
      <c r="B869" s="41"/>
      <c r="C869" s="192" t="s">
        <v>1250</v>
      </c>
      <c r="D869" s="192" t="s">
        <v>161</v>
      </c>
      <c r="E869" s="193" t="s">
        <v>1251</v>
      </c>
      <c r="F869" s="194" t="s">
        <v>1252</v>
      </c>
      <c r="G869" s="195" t="s">
        <v>456</v>
      </c>
      <c r="H869" s="196">
        <v>2</v>
      </c>
      <c r="I869" s="197"/>
      <c r="J869" s="198">
        <f>ROUND(I869*H869,2)</f>
        <v>0</v>
      </c>
      <c r="K869" s="194" t="s">
        <v>30</v>
      </c>
      <c r="L869" s="61"/>
      <c r="M869" s="199" t="s">
        <v>30</v>
      </c>
      <c r="N869" s="200" t="s">
        <v>45</v>
      </c>
      <c r="O869" s="42"/>
      <c r="P869" s="201">
        <f>O869*H869</f>
        <v>0</v>
      </c>
      <c r="Q869" s="201">
        <v>0</v>
      </c>
      <c r="R869" s="201">
        <f>Q869*H869</f>
        <v>0</v>
      </c>
      <c r="S869" s="201">
        <v>5.0000000000000001E-4</v>
      </c>
      <c r="T869" s="202">
        <f>S869*H869</f>
        <v>1E-3</v>
      </c>
      <c r="AR869" s="24" t="s">
        <v>166</v>
      </c>
      <c r="AT869" s="24" t="s">
        <v>161</v>
      </c>
      <c r="AU869" s="24" t="s">
        <v>84</v>
      </c>
      <c r="AY869" s="24" t="s">
        <v>159</v>
      </c>
      <c r="BE869" s="203">
        <f>IF(N869="základní",J869,0)</f>
        <v>0</v>
      </c>
      <c r="BF869" s="203">
        <f>IF(N869="snížená",J869,0)</f>
        <v>0</v>
      </c>
      <c r="BG869" s="203">
        <f>IF(N869="zákl. přenesená",J869,0)</f>
        <v>0</v>
      </c>
      <c r="BH869" s="203">
        <f>IF(N869="sníž. přenesená",J869,0)</f>
        <v>0</v>
      </c>
      <c r="BI869" s="203">
        <f>IF(N869="nulová",J869,0)</f>
        <v>0</v>
      </c>
      <c r="BJ869" s="24" t="s">
        <v>82</v>
      </c>
      <c r="BK869" s="203">
        <f>ROUND(I869*H869,2)</f>
        <v>0</v>
      </c>
      <c r="BL869" s="24" t="s">
        <v>166</v>
      </c>
      <c r="BM869" s="24" t="s">
        <v>1253</v>
      </c>
    </row>
    <row r="870" spans="2:65" s="11" customFormat="1" ht="12" x14ac:dyDescent="0.3">
      <c r="B870" s="204"/>
      <c r="C870" s="205"/>
      <c r="D870" s="206" t="s">
        <v>168</v>
      </c>
      <c r="E870" s="207" t="s">
        <v>30</v>
      </c>
      <c r="F870" s="208" t="s">
        <v>1254</v>
      </c>
      <c r="G870" s="205"/>
      <c r="H870" s="207" t="s">
        <v>30</v>
      </c>
      <c r="I870" s="209"/>
      <c r="J870" s="205"/>
      <c r="K870" s="205"/>
      <c r="L870" s="210"/>
      <c r="M870" s="211"/>
      <c r="N870" s="212"/>
      <c r="O870" s="212"/>
      <c r="P870" s="212"/>
      <c r="Q870" s="212"/>
      <c r="R870" s="212"/>
      <c r="S870" s="212"/>
      <c r="T870" s="213"/>
      <c r="AT870" s="214" t="s">
        <v>168</v>
      </c>
      <c r="AU870" s="214" t="s">
        <v>84</v>
      </c>
      <c r="AV870" s="11" t="s">
        <v>82</v>
      </c>
      <c r="AW870" s="11" t="s">
        <v>37</v>
      </c>
      <c r="AX870" s="11" t="s">
        <v>74</v>
      </c>
      <c r="AY870" s="214" t="s">
        <v>159</v>
      </c>
    </row>
    <row r="871" spans="2:65" s="12" customFormat="1" ht="12" x14ac:dyDescent="0.3">
      <c r="B871" s="215"/>
      <c r="C871" s="216"/>
      <c r="D871" s="206" t="s">
        <v>168</v>
      </c>
      <c r="E871" s="217" t="s">
        <v>30</v>
      </c>
      <c r="F871" s="218" t="s">
        <v>84</v>
      </c>
      <c r="G871" s="216"/>
      <c r="H871" s="219">
        <v>2</v>
      </c>
      <c r="I871" s="220"/>
      <c r="J871" s="216"/>
      <c r="K871" s="216"/>
      <c r="L871" s="221"/>
      <c r="M871" s="222"/>
      <c r="N871" s="223"/>
      <c r="O871" s="223"/>
      <c r="P871" s="223"/>
      <c r="Q871" s="223"/>
      <c r="R871" s="223"/>
      <c r="S871" s="223"/>
      <c r="T871" s="224"/>
      <c r="AT871" s="225" t="s">
        <v>168</v>
      </c>
      <c r="AU871" s="225" t="s">
        <v>84</v>
      </c>
      <c r="AV871" s="12" t="s">
        <v>84</v>
      </c>
      <c r="AW871" s="12" t="s">
        <v>37</v>
      </c>
      <c r="AX871" s="12" t="s">
        <v>82</v>
      </c>
      <c r="AY871" s="225" t="s">
        <v>159</v>
      </c>
    </row>
    <row r="872" spans="2:65" s="1" customFormat="1" ht="25.5" customHeight="1" x14ac:dyDescent="0.3">
      <c r="B872" s="41"/>
      <c r="C872" s="192" t="s">
        <v>1255</v>
      </c>
      <c r="D872" s="192" t="s">
        <v>161</v>
      </c>
      <c r="E872" s="193" t="s">
        <v>1256</v>
      </c>
      <c r="F872" s="194" t="s">
        <v>1257</v>
      </c>
      <c r="G872" s="195" t="s">
        <v>1258</v>
      </c>
      <c r="H872" s="196">
        <v>260</v>
      </c>
      <c r="I872" s="197"/>
      <c r="J872" s="198">
        <f>ROUND(I872*H872,2)</f>
        <v>0</v>
      </c>
      <c r="K872" s="194" t="s">
        <v>165</v>
      </c>
      <c r="L872" s="61"/>
      <c r="M872" s="199" t="s">
        <v>30</v>
      </c>
      <c r="N872" s="200" t="s">
        <v>45</v>
      </c>
      <c r="O872" s="42"/>
      <c r="P872" s="201">
        <f>O872*H872</f>
        <v>0</v>
      </c>
      <c r="Q872" s="201">
        <v>0</v>
      </c>
      <c r="R872" s="201">
        <f>Q872*H872</f>
        <v>0</v>
      </c>
      <c r="S872" s="201">
        <v>1E-3</v>
      </c>
      <c r="T872" s="202">
        <f>S872*H872</f>
        <v>0.26</v>
      </c>
      <c r="AR872" s="24" t="s">
        <v>166</v>
      </c>
      <c r="AT872" s="24" t="s">
        <v>161</v>
      </c>
      <c r="AU872" s="24" t="s">
        <v>84</v>
      </c>
      <c r="AY872" s="24" t="s">
        <v>159</v>
      </c>
      <c r="BE872" s="203">
        <f>IF(N872="základní",J872,0)</f>
        <v>0</v>
      </c>
      <c r="BF872" s="203">
        <f>IF(N872="snížená",J872,0)</f>
        <v>0</v>
      </c>
      <c r="BG872" s="203">
        <f>IF(N872="zákl. přenesená",J872,0)</f>
        <v>0</v>
      </c>
      <c r="BH872" s="203">
        <f>IF(N872="sníž. přenesená",J872,0)</f>
        <v>0</v>
      </c>
      <c r="BI872" s="203">
        <f>IF(N872="nulová",J872,0)</f>
        <v>0</v>
      </c>
      <c r="BJ872" s="24" t="s">
        <v>82</v>
      </c>
      <c r="BK872" s="203">
        <f>ROUND(I872*H872,2)</f>
        <v>0</v>
      </c>
      <c r="BL872" s="24" t="s">
        <v>166</v>
      </c>
      <c r="BM872" s="24" t="s">
        <v>1259</v>
      </c>
    </row>
    <row r="873" spans="2:65" s="11" customFormat="1" ht="12" x14ac:dyDescent="0.3">
      <c r="B873" s="204"/>
      <c r="C873" s="205"/>
      <c r="D873" s="206" t="s">
        <v>168</v>
      </c>
      <c r="E873" s="207" t="s">
        <v>30</v>
      </c>
      <c r="F873" s="208" t="s">
        <v>1260</v>
      </c>
      <c r="G873" s="205"/>
      <c r="H873" s="207" t="s">
        <v>30</v>
      </c>
      <c r="I873" s="209"/>
      <c r="J873" s="205"/>
      <c r="K873" s="205"/>
      <c r="L873" s="210"/>
      <c r="M873" s="211"/>
      <c r="N873" s="212"/>
      <c r="O873" s="212"/>
      <c r="P873" s="212"/>
      <c r="Q873" s="212"/>
      <c r="R873" s="212"/>
      <c r="S873" s="212"/>
      <c r="T873" s="213"/>
      <c r="AT873" s="214" t="s">
        <v>168</v>
      </c>
      <c r="AU873" s="214" t="s">
        <v>84</v>
      </c>
      <c r="AV873" s="11" t="s">
        <v>82</v>
      </c>
      <c r="AW873" s="11" t="s">
        <v>37</v>
      </c>
      <c r="AX873" s="11" t="s">
        <v>74</v>
      </c>
      <c r="AY873" s="214" t="s">
        <v>159</v>
      </c>
    </row>
    <row r="874" spans="2:65" s="11" customFormat="1" ht="12" x14ac:dyDescent="0.3">
      <c r="B874" s="204"/>
      <c r="C874" s="205"/>
      <c r="D874" s="206" t="s">
        <v>168</v>
      </c>
      <c r="E874" s="207" t="s">
        <v>30</v>
      </c>
      <c r="F874" s="208" t="s">
        <v>1261</v>
      </c>
      <c r="G874" s="205"/>
      <c r="H874" s="207" t="s">
        <v>30</v>
      </c>
      <c r="I874" s="209"/>
      <c r="J874" s="205"/>
      <c r="K874" s="205"/>
      <c r="L874" s="210"/>
      <c r="M874" s="211"/>
      <c r="N874" s="212"/>
      <c r="O874" s="212"/>
      <c r="P874" s="212"/>
      <c r="Q874" s="212"/>
      <c r="R874" s="212"/>
      <c r="S874" s="212"/>
      <c r="T874" s="213"/>
      <c r="AT874" s="214" t="s">
        <v>168</v>
      </c>
      <c r="AU874" s="214" t="s">
        <v>84</v>
      </c>
      <c r="AV874" s="11" t="s">
        <v>82</v>
      </c>
      <c r="AW874" s="11" t="s">
        <v>37</v>
      </c>
      <c r="AX874" s="11" t="s">
        <v>74</v>
      </c>
      <c r="AY874" s="214" t="s">
        <v>159</v>
      </c>
    </row>
    <row r="875" spans="2:65" s="12" customFormat="1" ht="12" x14ac:dyDescent="0.3">
      <c r="B875" s="215"/>
      <c r="C875" s="216"/>
      <c r="D875" s="206" t="s">
        <v>168</v>
      </c>
      <c r="E875" s="217" t="s">
        <v>30</v>
      </c>
      <c r="F875" s="218" t="s">
        <v>1262</v>
      </c>
      <c r="G875" s="216"/>
      <c r="H875" s="219">
        <v>15</v>
      </c>
      <c r="I875" s="220"/>
      <c r="J875" s="216"/>
      <c r="K875" s="216"/>
      <c r="L875" s="221"/>
      <c r="M875" s="222"/>
      <c r="N875" s="223"/>
      <c r="O875" s="223"/>
      <c r="P875" s="223"/>
      <c r="Q875" s="223"/>
      <c r="R875" s="223"/>
      <c r="S875" s="223"/>
      <c r="T875" s="224"/>
      <c r="AT875" s="225" t="s">
        <v>168</v>
      </c>
      <c r="AU875" s="225" t="s">
        <v>84</v>
      </c>
      <c r="AV875" s="12" t="s">
        <v>84</v>
      </c>
      <c r="AW875" s="12" t="s">
        <v>37</v>
      </c>
      <c r="AX875" s="12" t="s">
        <v>74</v>
      </c>
      <c r="AY875" s="225" t="s">
        <v>159</v>
      </c>
    </row>
    <row r="876" spans="2:65" s="11" customFormat="1" ht="12" x14ac:dyDescent="0.3">
      <c r="B876" s="204"/>
      <c r="C876" s="205"/>
      <c r="D876" s="206" t="s">
        <v>168</v>
      </c>
      <c r="E876" s="207" t="s">
        <v>30</v>
      </c>
      <c r="F876" s="208" t="s">
        <v>1263</v>
      </c>
      <c r="G876" s="205"/>
      <c r="H876" s="207" t="s">
        <v>30</v>
      </c>
      <c r="I876" s="209"/>
      <c r="J876" s="205"/>
      <c r="K876" s="205"/>
      <c r="L876" s="210"/>
      <c r="M876" s="211"/>
      <c r="N876" s="212"/>
      <c r="O876" s="212"/>
      <c r="P876" s="212"/>
      <c r="Q876" s="212"/>
      <c r="R876" s="212"/>
      <c r="S876" s="212"/>
      <c r="T876" s="213"/>
      <c r="AT876" s="214" t="s">
        <v>168</v>
      </c>
      <c r="AU876" s="214" t="s">
        <v>84</v>
      </c>
      <c r="AV876" s="11" t="s">
        <v>82</v>
      </c>
      <c r="AW876" s="11" t="s">
        <v>37</v>
      </c>
      <c r="AX876" s="11" t="s">
        <v>74</v>
      </c>
      <c r="AY876" s="214" t="s">
        <v>159</v>
      </c>
    </row>
    <row r="877" spans="2:65" s="12" customFormat="1" ht="12" x14ac:dyDescent="0.3">
      <c r="B877" s="215"/>
      <c r="C877" s="216"/>
      <c r="D877" s="206" t="s">
        <v>168</v>
      </c>
      <c r="E877" s="217" t="s">
        <v>30</v>
      </c>
      <c r="F877" s="218" t="s">
        <v>1264</v>
      </c>
      <c r="G877" s="216"/>
      <c r="H877" s="219">
        <v>45</v>
      </c>
      <c r="I877" s="220"/>
      <c r="J877" s="216"/>
      <c r="K877" s="216"/>
      <c r="L877" s="221"/>
      <c r="M877" s="222"/>
      <c r="N877" s="223"/>
      <c r="O877" s="223"/>
      <c r="P877" s="223"/>
      <c r="Q877" s="223"/>
      <c r="R877" s="223"/>
      <c r="S877" s="223"/>
      <c r="T877" s="224"/>
      <c r="AT877" s="225" t="s">
        <v>168</v>
      </c>
      <c r="AU877" s="225" t="s">
        <v>84</v>
      </c>
      <c r="AV877" s="12" t="s">
        <v>84</v>
      </c>
      <c r="AW877" s="12" t="s">
        <v>37</v>
      </c>
      <c r="AX877" s="12" t="s">
        <v>74</v>
      </c>
      <c r="AY877" s="225" t="s">
        <v>159</v>
      </c>
    </row>
    <row r="878" spans="2:65" s="11" customFormat="1" ht="12" x14ac:dyDescent="0.3">
      <c r="B878" s="204"/>
      <c r="C878" s="205"/>
      <c r="D878" s="206" t="s">
        <v>168</v>
      </c>
      <c r="E878" s="207" t="s">
        <v>30</v>
      </c>
      <c r="F878" s="208" t="s">
        <v>1265</v>
      </c>
      <c r="G878" s="205"/>
      <c r="H878" s="207" t="s">
        <v>30</v>
      </c>
      <c r="I878" s="209"/>
      <c r="J878" s="205"/>
      <c r="K878" s="205"/>
      <c r="L878" s="210"/>
      <c r="M878" s="211"/>
      <c r="N878" s="212"/>
      <c r="O878" s="212"/>
      <c r="P878" s="212"/>
      <c r="Q878" s="212"/>
      <c r="R878" s="212"/>
      <c r="S878" s="212"/>
      <c r="T878" s="213"/>
      <c r="AT878" s="214" t="s">
        <v>168</v>
      </c>
      <c r="AU878" s="214" t="s">
        <v>84</v>
      </c>
      <c r="AV878" s="11" t="s">
        <v>82</v>
      </c>
      <c r="AW878" s="11" t="s">
        <v>37</v>
      </c>
      <c r="AX878" s="11" t="s">
        <v>74</v>
      </c>
      <c r="AY878" s="214" t="s">
        <v>159</v>
      </c>
    </row>
    <row r="879" spans="2:65" s="12" customFormat="1" ht="12" x14ac:dyDescent="0.3">
      <c r="B879" s="215"/>
      <c r="C879" s="216"/>
      <c r="D879" s="206" t="s">
        <v>168</v>
      </c>
      <c r="E879" s="217" t="s">
        <v>30</v>
      </c>
      <c r="F879" s="218" t="s">
        <v>1266</v>
      </c>
      <c r="G879" s="216"/>
      <c r="H879" s="219">
        <v>200</v>
      </c>
      <c r="I879" s="220"/>
      <c r="J879" s="216"/>
      <c r="K879" s="216"/>
      <c r="L879" s="221"/>
      <c r="M879" s="222"/>
      <c r="N879" s="223"/>
      <c r="O879" s="223"/>
      <c r="P879" s="223"/>
      <c r="Q879" s="223"/>
      <c r="R879" s="223"/>
      <c r="S879" s="223"/>
      <c r="T879" s="224"/>
      <c r="AT879" s="225" t="s">
        <v>168</v>
      </c>
      <c r="AU879" s="225" t="s">
        <v>84</v>
      </c>
      <c r="AV879" s="12" t="s">
        <v>84</v>
      </c>
      <c r="AW879" s="12" t="s">
        <v>37</v>
      </c>
      <c r="AX879" s="12" t="s">
        <v>74</v>
      </c>
      <c r="AY879" s="225" t="s">
        <v>159</v>
      </c>
    </row>
    <row r="880" spans="2:65" s="13" customFormat="1" ht="12" x14ac:dyDescent="0.3">
      <c r="B880" s="226"/>
      <c r="C880" s="227"/>
      <c r="D880" s="206" t="s">
        <v>168</v>
      </c>
      <c r="E880" s="228" t="s">
        <v>30</v>
      </c>
      <c r="F880" s="229" t="s">
        <v>186</v>
      </c>
      <c r="G880" s="227"/>
      <c r="H880" s="230">
        <v>260</v>
      </c>
      <c r="I880" s="231"/>
      <c r="J880" s="227"/>
      <c r="K880" s="227"/>
      <c r="L880" s="232"/>
      <c r="M880" s="233"/>
      <c r="N880" s="234"/>
      <c r="O880" s="234"/>
      <c r="P880" s="234"/>
      <c r="Q880" s="234"/>
      <c r="R880" s="234"/>
      <c r="S880" s="234"/>
      <c r="T880" s="235"/>
      <c r="AT880" s="236" t="s">
        <v>168</v>
      </c>
      <c r="AU880" s="236" t="s">
        <v>84</v>
      </c>
      <c r="AV880" s="13" t="s">
        <v>166</v>
      </c>
      <c r="AW880" s="13" t="s">
        <v>37</v>
      </c>
      <c r="AX880" s="13" t="s">
        <v>82</v>
      </c>
      <c r="AY880" s="236" t="s">
        <v>159</v>
      </c>
    </row>
    <row r="881" spans="2:65" s="1" customFormat="1" ht="16.5" customHeight="1" x14ac:dyDescent="0.3">
      <c r="B881" s="41"/>
      <c r="C881" s="192" t="s">
        <v>1267</v>
      </c>
      <c r="D881" s="192" t="s">
        <v>161</v>
      </c>
      <c r="E881" s="193" t="s">
        <v>1268</v>
      </c>
      <c r="F881" s="194" t="s">
        <v>1269</v>
      </c>
      <c r="G881" s="195" t="s">
        <v>214</v>
      </c>
      <c r="H881" s="196">
        <v>299</v>
      </c>
      <c r="I881" s="197"/>
      <c r="J881" s="198">
        <f>ROUND(I881*H881,2)</f>
        <v>0</v>
      </c>
      <c r="K881" s="194" t="s">
        <v>165</v>
      </c>
      <c r="L881" s="61"/>
      <c r="M881" s="199" t="s">
        <v>30</v>
      </c>
      <c r="N881" s="200" t="s">
        <v>45</v>
      </c>
      <c r="O881" s="42"/>
      <c r="P881" s="201">
        <f>O881*H881</f>
        <v>0</v>
      </c>
      <c r="Q881" s="201">
        <v>0</v>
      </c>
      <c r="R881" s="201">
        <f>Q881*H881</f>
        <v>0</v>
      </c>
      <c r="S881" s="201">
        <v>8.3169999999999994E-2</v>
      </c>
      <c r="T881" s="202">
        <f>S881*H881</f>
        <v>24.867829999999998</v>
      </c>
      <c r="AR881" s="24" t="s">
        <v>166</v>
      </c>
      <c r="AT881" s="24" t="s">
        <v>161</v>
      </c>
      <c r="AU881" s="24" t="s">
        <v>84</v>
      </c>
      <c r="AY881" s="24" t="s">
        <v>159</v>
      </c>
      <c r="BE881" s="203">
        <f>IF(N881="základní",J881,0)</f>
        <v>0</v>
      </c>
      <c r="BF881" s="203">
        <f>IF(N881="snížená",J881,0)</f>
        <v>0</v>
      </c>
      <c r="BG881" s="203">
        <f>IF(N881="zákl. přenesená",J881,0)</f>
        <v>0</v>
      </c>
      <c r="BH881" s="203">
        <f>IF(N881="sníž. přenesená",J881,0)</f>
        <v>0</v>
      </c>
      <c r="BI881" s="203">
        <f>IF(N881="nulová",J881,0)</f>
        <v>0</v>
      </c>
      <c r="BJ881" s="24" t="s">
        <v>82</v>
      </c>
      <c r="BK881" s="203">
        <f>ROUND(I881*H881,2)</f>
        <v>0</v>
      </c>
      <c r="BL881" s="24" t="s">
        <v>166</v>
      </c>
      <c r="BM881" s="24" t="s">
        <v>1270</v>
      </c>
    </row>
    <row r="882" spans="2:65" s="11" customFormat="1" ht="12" x14ac:dyDescent="0.3">
      <c r="B882" s="204"/>
      <c r="C882" s="205"/>
      <c r="D882" s="206" t="s">
        <v>168</v>
      </c>
      <c r="E882" s="207" t="s">
        <v>30</v>
      </c>
      <c r="F882" s="208" t="s">
        <v>1271</v>
      </c>
      <c r="G882" s="205"/>
      <c r="H882" s="207" t="s">
        <v>30</v>
      </c>
      <c r="I882" s="209"/>
      <c r="J882" s="205"/>
      <c r="K882" s="205"/>
      <c r="L882" s="210"/>
      <c r="M882" s="211"/>
      <c r="N882" s="212"/>
      <c r="O882" s="212"/>
      <c r="P882" s="212"/>
      <c r="Q882" s="212"/>
      <c r="R882" s="212"/>
      <c r="S882" s="212"/>
      <c r="T882" s="213"/>
      <c r="AT882" s="214" t="s">
        <v>168</v>
      </c>
      <c r="AU882" s="214" t="s">
        <v>84</v>
      </c>
      <c r="AV882" s="11" t="s">
        <v>82</v>
      </c>
      <c r="AW882" s="11" t="s">
        <v>37</v>
      </c>
      <c r="AX882" s="11" t="s">
        <v>74</v>
      </c>
      <c r="AY882" s="214" t="s">
        <v>159</v>
      </c>
    </row>
    <row r="883" spans="2:65" s="12" customFormat="1" ht="12" x14ac:dyDescent="0.3">
      <c r="B883" s="215"/>
      <c r="C883" s="216"/>
      <c r="D883" s="206" t="s">
        <v>168</v>
      </c>
      <c r="E883" s="217" t="s">
        <v>30</v>
      </c>
      <c r="F883" s="218" t="s">
        <v>1272</v>
      </c>
      <c r="G883" s="216"/>
      <c r="H883" s="219">
        <v>6</v>
      </c>
      <c r="I883" s="220"/>
      <c r="J883" s="216"/>
      <c r="K883" s="216"/>
      <c r="L883" s="221"/>
      <c r="M883" s="222"/>
      <c r="N883" s="223"/>
      <c r="O883" s="223"/>
      <c r="P883" s="223"/>
      <c r="Q883" s="223"/>
      <c r="R883" s="223"/>
      <c r="S883" s="223"/>
      <c r="T883" s="224"/>
      <c r="AT883" s="225" t="s">
        <v>168</v>
      </c>
      <c r="AU883" s="225" t="s">
        <v>84</v>
      </c>
      <c r="AV883" s="12" t="s">
        <v>84</v>
      </c>
      <c r="AW883" s="12" t="s">
        <v>37</v>
      </c>
      <c r="AX883" s="12" t="s">
        <v>74</v>
      </c>
      <c r="AY883" s="225" t="s">
        <v>159</v>
      </c>
    </row>
    <row r="884" spans="2:65" s="11" customFormat="1" ht="12" x14ac:dyDescent="0.3">
      <c r="B884" s="204"/>
      <c r="C884" s="205"/>
      <c r="D884" s="206" t="s">
        <v>168</v>
      </c>
      <c r="E884" s="207" t="s">
        <v>30</v>
      </c>
      <c r="F884" s="208" t="s">
        <v>1273</v>
      </c>
      <c r="G884" s="205"/>
      <c r="H884" s="207" t="s">
        <v>30</v>
      </c>
      <c r="I884" s="209"/>
      <c r="J884" s="205"/>
      <c r="K884" s="205"/>
      <c r="L884" s="210"/>
      <c r="M884" s="211"/>
      <c r="N884" s="212"/>
      <c r="O884" s="212"/>
      <c r="P884" s="212"/>
      <c r="Q884" s="212"/>
      <c r="R884" s="212"/>
      <c r="S884" s="212"/>
      <c r="T884" s="213"/>
      <c r="AT884" s="214" t="s">
        <v>168</v>
      </c>
      <c r="AU884" s="214" t="s">
        <v>84</v>
      </c>
      <c r="AV884" s="11" t="s">
        <v>82</v>
      </c>
      <c r="AW884" s="11" t="s">
        <v>37</v>
      </c>
      <c r="AX884" s="11" t="s">
        <v>74</v>
      </c>
      <c r="AY884" s="214" t="s">
        <v>159</v>
      </c>
    </row>
    <row r="885" spans="2:65" s="12" customFormat="1" ht="12" x14ac:dyDescent="0.3">
      <c r="B885" s="215"/>
      <c r="C885" s="216"/>
      <c r="D885" s="206" t="s">
        <v>168</v>
      </c>
      <c r="E885" s="217" t="s">
        <v>30</v>
      </c>
      <c r="F885" s="218" t="s">
        <v>1274</v>
      </c>
      <c r="G885" s="216"/>
      <c r="H885" s="219">
        <v>52.22</v>
      </c>
      <c r="I885" s="220"/>
      <c r="J885" s="216"/>
      <c r="K885" s="216"/>
      <c r="L885" s="221"/>
      <c r="M885" s="222"/>
      <c r="N885" s="223"/>
      <c r="O885" s="223"/>
      <c r="P885" s="223"/>
      <c r="Q885" s="223"/>
      <c r="R885" s="223"/>
      <c r="S885" s="223"/>
      <c r="T885" s="224"/>
      <c r="AT885" s="225" t="s">
        <v>168</v>
      </c>
      <c r="AU885" s="225" t="s">
        <v>84</v>
      </c>
      <c r="AV885" s="12" t="s">
        <v>84</v>
      </c>
      <c r="AW885" s="12" t="s">
        <v>37</v>
      </c>
      <c r="AX885" s="12" t="s">
        <v>74</v>
      </c>
      <c r="AY885" s="225" t="s">
        <v>159</v>
      </c>
    </row>
    <row r="886" spans="2:65" s="12" customFormat="1" ht="12" x14ac:dyDescent="0.3">
      <c r="B886" s="215"/>
      <c r="C886" s="216"/>
      <c r="D886" s="206" t="s">
        <v>168</v>
      </c>
      <c r="E886" s="217" t="s">
        <v>30</v>
      </c>
      <c r="F886" s="218" t="s">
        <v>1275</v>
      </c>
      <c r="G886" s="216"/>
      <c r="H886" s="219">
        <v>226.5</v>
      </c>
      <c r="I886" s="220"/>
      <c r="J886" s="216"/>
      <c r="K886" s="216"/>
      <c r="L886" s="221"/>
      <c r="M886" s="222"/>
      <c r="N886" s="223"/>
      <c r="O886" s="223"/>
      <c r="P886" s="223"/>
      <c r="Q886" s="223"/>
      <c r="R886" s="223"/>
      <c r="S886" s="223"/>
      <c r="T886" s="224"/>
      <c r="AT886" s="225" t="s">
        <v>168</v>
      </c>
      <c r="AU886" s="225" t="s">
        <v>84</v>
      </c>
      <c r="AV886" s="12" t="s">
        <v>84</v>
      </c>
      <c r="AW886" s="12" t="s">
        <v>37</v>
      </c>
      <c r="AX886" s="12" t="s">
        <v>74</v>
      </c>
      <c r="AY886" s="225" t="s">
        <v>159</v>
      </c>
    </row>
    <row r="887" spans="2:65" s="12" customFormat="1" ht="12" x14ac:dyDescent="0.3">
      <c r="B887" s="215"/>
      <c r="C887" s="216"/>
      <c r="D887" s="206" t="s">
        <v>168</v>
      </c>
      <c r="E887" s="217" t="s">
        <v>30</v>
      </c>
      <c r="F887" s="218" t="s">
        <v>1276</v>
      </c>
      <c r="G887" s="216"/>
      <c r="H887" s="219">
        <v>14.28</v>
      </c>
      <c r="I887" s="220"/>
      <c r="J887" s="216"/>
      <c r="K887" s="216"/>
      <c r="L887" s="221"/>
      <c r="M887" s="222"/>
      <c r="N887" s="223"/>
      <c r="O887" s="223"/>
      <c r="P887" s="223"/>
      <c r="Q887" s="223"/>
      <c r="R887" s="223"/>
      <c r="S887" s="223"/>
      <c r="T887" s="224"/>
      <c r="AT887" s="225" t="s">
        <v>168</v>
      </c>
      <c r="AU887" s="225" t="s">
        <v>84</v>
      </c>
      <c r="AV887" s="12" t="s">
        <v>84</v>
      </c>
      <c r="AW887" s="12" t="s">
        <v>37</v>
      </c>
      <c r="AX887" s="12" t="s">
        <v>74</v>
      </c>
      <c r="AY887" s="225" t="s">
        <v>159</v>
      </c>
    </row>
    <row r="888" spans="2:65" s="13" customFormat="1" ht="12" x14ac:dyDescent="0.3">
      <c r="B888" s="226"/>
      <c r="C888" s="227"/>
      <c r="D888" s="206" t="s">
        <v>168</v>
      </c>
      <c r="E888" s="228" t="s">
        <v>30</v>
      </c>
      <c r="F888" s="229" t="s">
        <v>186</v>
      </c>
      <c r="G888" s="227"/>
      <c r="H888" s="230">
        <v>299</v>
      </c>
      <c r="I888" s="231"/>
      <c r="J888" s="227"/>
      <c r="K888" s="227"/>
      <c r="L888" s="232"/>
      <c r="M888" s="233"/>
      <c r="N888" s="234"/>
      <c r="O888" s="234"/>
      <c r="P888" s="234"/>
      <c r="Q888" s="234"/>
      <c r="R888" s="234"/>
      <c r="S888" s="234"/>
      <c r="T888" s="235"/>
      <c r="AT888" s="236" t="s">
        <v>168</v>
      </c>
      <c r="AU888" s="236" t="s">
        <v>84</v>
      </c>
      <c r="AV888" s="13" t="s">
        <v>166</v>
      </c>
      <c r="AW888" s="13" t="s">
        <v>37</v>
      </c>
      <c r="AX888" s="13" t="s">
        <v>82</v>
      </c>
      <c r="AY888" s="236" t="s">
        <v>159</v>
      </c>
    </row>
    <row r="889" spans="2:65" s="1" customFormat="1" ht="16.5" customHeight="1" x14ac:dyDescent="0.3">
      <c r="B889" s="41"/>
      <c r="C889" s="192" t="s">
        <v>1277</v>
      </c>
      <c r="D889" s="192" t="s">
        <v>161</v>
      </c>
      <c r="E889" s="193" t="s">
        <v>1278</v>
      </c>
      <c r="F889" s="194" t="s">
        <v>1279</v>
      </c>
      <c r="G889" s="195" t="s">
        <v>214</v>
      </c>
      <c r="H889" s="196">
        <v>156</v>
      </c>
      <c r="I889" s="197"/>
      <c r="J889" s="198">
        <f>ROUND(I889*H889,2)</f>
        <v>0</v>
      </c>
      <c r="K889" s="194" t="s">
        <v>165</v>
      </c>
      <c r="L889" s="61"/>
      <c r="M889" s="199" t="s">
        <v>30</v>
      </c>
      <c r="N889" s="200" t="s">
        <v>45</v>
      </c>
      <c r="O889" s="42"/>
      <c r="P889" s="201">
        <f>O889*H889</f>
        <v>0</v>
      </c>
      <c r="Q889" s="201">
        <v>0</v>
      </c>
      <c r="R889" s="201">
        <f>Q889*H889</f>
        <v>0</v>
      </c>
      <c r="S889" s="201">
        <v>2.5000000000000001E-3</v>
      </c>
      <c r="T889" s="202">
        <f>S889*H889</f>
        <v>0.39</v>
      </c>
      <c r="AR889" s="24" t="s">
        <v>166</v>
      </c>
      <c r="AT889" s="24" t="s">
        <v>161</v>
      </c>
      <c r="AU889" s="24" t="s">
        <v>84</v>
      </c>
      <c r="AY889" s="24" t="s">
        <v>159</v>
      </c>
      <c r="BE889" s="203">
        <f>IF(N889="základní",J889,0)</f>
        <v>0</v>
      </c>
      <c r="BF889" s="203">
        <f>IF(N889="snížená",J889,0)</f>
        <v>0</v>
      </c>
      <c r="BG889" s="203">
        <f>IF(N889="zákl. přenesená",J889,0)</f>
        <v>0</v>
      </c>
      <c r="BH889" s="203">
        <f>IF(N889="sníž. přenesená",J889,0)</f>
        <v>0</v>
      </c>
      <c r="BI889" s="203">
        <f>IF(N889="nulová",J889,0)</f>
        <v>0</v>
      </c>
      <c r="BJ889" s="24" t="s">
        <v>82</v>
      </c>
      <c r="BK889" s="203">
        <f>ROUND(I889*H889,2)</f>
        <v>0</v>
      </c>
      <c r="BL889" s="24" t="s">
        <v>166</v>
      </c>
      <c r="BM889" s="24" t="s">
        <v>1280</v>
      </c>
    </row>
    <row r="890" spans="2:65" s="11" customFormat="1" ht="12" x14ac:dyDescent="0.3">
      <c r="B890" s="204"/>
      <c r="C890" s="205"/>
      <c r="D890" s="206" t="s">
        <v>168</v>
      </c>
      <c r="E890" s="207" t="s">
        <v>30</v>
      </c>
      <c r="F890" s="208" t="s">
        <v>1281</v>
      </c>
      <c r="G890" s="205"/>
      <c r="H890" s="207" t="s">
        <v>30</v>
      </c>
      <c r="I890" s="209"/>
      <c r="J890" s="205"/>
      <c r="K890" s="205"/>
      <c r="L890" s="210"/>
      <c r="M890" s="211"/>
      <c r="N890" s="212"/>
      <c r="O890" s="212"/>
      <c r="P890" s="212"/>
      <c r="Q890" s="212"/>
      <c r="R890" s="212"/>
      <c r="S890" s="212"/>
      <c r="T890" s="213"/>
      <c r="AT890" s="214" t="s">
        <v>168</v>
      </c>
      <c r="AU890" s="214" t="s">
        <v>84</v>
      </c>
      <c r="AV890" s="11" t="s">
        <v>82</v>
      </c>
      <c r="AW890" s="11" t="s">
        <v>37</v>
      </c>
      <c r="AX890" s="11" t="s">
        <v>74</v>
      </c>
      <c r="AY890" s="214" t="s">
        <v>159</v>
      </c>
    </row>
    <row r="891" spans="2:65" s="12" customFormat="1" ht="12" x14ac:dyDescent="0.3">
      <c r="B891" s="215"/>
      <c r="C891" s="216"/>
      <c r="D891" s="206" t="s">
        <v>168</v>
      </c>
      <c r="E891" s="217" t="s">
        <v>30</v>
      </c>
      <c r="F891" s="218" t="s">
        <v>1282</v>
      </c>
      <c r="G891" s="216"/>
      <c r="H891" s="219">
        <v>154.30000000000001</v>
      </c>
      <c r="I891" s="220"/>
      <c r="J891" s="216"/>
      <c r="K891" s="216"/>
      <c r="L891" s="221"/>
      <c r="M891" s="222"/>
      <c r="N891" s="223"/>
      <c r="O891" s="223"/>
      <c r="P891" s="223"/>
      <c r="Q891" s="223"/>
      <c r="R891" s="223"/>
      <c r="S891" s="223"/>
      <c r="T891" s="224"/>
      <c r="AT891" s="225" t="s">
        <v>168</v>
      </c>
      <c r="AU891" s="225" t="s">
        <v>84</v>
      </c>
      <c r="AV891" s="12" t="s">
        <v>84</v>
      </c>
      <c r="AW891" s="12" t="s">
        <v>37</v>
      </c>
      <c r="AX891" s="12" t="s">
        <v>74</v>
      </c>
      <c r="AY891" s="225" t="s">
        <v>159</v>
      </c>
    </row>
    <row r="892" spans="2:65" s="12" customFormat="1" ht="12" x14ac:dyDescent="0.3">
      <c r="B892" s="215"/>
      <c r="C892" s="216"/>
      <c r="D892" s="206" t="s">
        <v>168</v>
      </c>
      <c r="E892" s="217" t="s">
        <v>30</v>
      </c>
      <c r="F892" s="218" t="s">
        <v>1283</v>
      </c>
      <c r="G892" s="216"/>
      <c r="H892" s="219">
        <v>1.7</v>
      </c>
      <c r="I892" s="220"/>
      <c r="J892" s="216"/>
      <c r="K892" s="216"/>
      <c r="L892" s="221"/>
      <c r="M892" s="222"/>
      <c r="N892" s="223"/>
      <c r="O892" s="223"/>
      <c r="P892" s="223"/>
      <c r="Q892" s="223"/>
      <c r="R892" s="223"/>
      <c r="S892" s="223"/>
      <c r="T892" s="224"/>
      <c r="AT892" s="225" t="s">
        <v>168</v>
      </c>
      <c r="AU892" s="225" t="s">
        <v>84</v>
      </c>
      <c r="AV892" s="12" t="s">
        <v>84</v>
      </c>
      <c r="AW892" s="12" t="s">
        <v>37</v>
      </c>
      <c r="AX892" s="12" t="s">
        <v>74</v>
      </c>
      <c r="AY892" s="225" t="s">
        <v>159</v>
      </c>
    </row>
    <row r="893" spans="2:65" s="13" customFormat="1" ht="12" x14ac:dyDescent="0.3">
      <c r="B893" s="226"/>
      <c r="C893" s="227"/>
      <c r="D893" s="206" t="s">
        <v>168</v>
      </c>
      <c r="E893" s="228" t="s">
        <v>30</v>
      </c>
      <c r="F893" s="229" t="s">
        <v>186</v>
      </c>
      <c r="G893" s="227"/>
      <c r="H893" s="230">
        <v>156</v>
      </c>
      <c r="I893" s="231"/>
      <c r="J893" s="227"/>
      <c r="K893" s="227"/>
      <c r="L893" s="232"/>
      <c r="M893" s="233"/>
      <c r="N893" s="234"/>
      <c r="O893" s="234"/>
      <c r="P893" s="234"/>
      <c r="Q893" s="234"/>
      <c r="R893" s="234"/>
      <c r="S893" s="234"/>
      <c r="T893" s="235"/>
      <c r="AT893" s="236" t="s">
        <v>168</v>
      </c>
      <c r="AU893" s="236" t="s">
        <v>84</v>
      </c>
      <c r="AV893" s="13" t="s">
        <v>166</v>
      </c>
      <c r="AW893" s="13" t="s">
        <v>37</v>
      </c>
      <c r="AX893" s="13" t="s">
        <v>82</v>
      </c>
      <c r="AY893" s="236" t="s">
        <v>159</v>
      </c>
    </row>
    <row r="894" spans="2:65" s="1" customFormat="1" ht="16.5" customHeight="1" x14ac:dyDescent="0.3">
      <c r="B894" s="41"/>
      <c r="C894" s="192" t="s">
        <v>1284</v>
      </c>
      <c r="D894" s="192" t="s">
        <v>161</v>
      </c>
      <c r="E894" s="193" t="s">
        <v>1285</v>
      </c>
      <c r="F894" s="194" t="s">
        <v>1286</v>
      </c>
      <c r="G894" s="195" t="s">
        <v>214</v>
      </c>
      <c r="H894" s="196">
        <v>145</v>
      </c>
      <c r="I894" s="197"/>
      <c r="J894" s="198">
        <f>ROUND(I894*H894,2)</f>
        <v>0</v>
      </c>
      <c r="K894" s="194" t="s">
        <v>165</v>
      </c>
      <c r="L894" s="61"/>
      <c r="M894" s="199" t="s">
        <v>30</v>
      </c>
      <c r="N894" s="200" t="s">
        <v>45</v>
      </c>
      <c r="O894" s="42"/>
      <c r="P894" s="201">
        <f>O894*H894</f>
        <v>0</v>
      </c>
      <c r="Q894" s="201">
        <v>0</v>
      </c>
      <c r="R894" s="201">
        <f>Q894*H894</f>
        <v>0</v>
      </c>
      <c r="S894" s="201">
        <v>8.1500000000000003E-2</v>
      </c>
      <c r="T894" s="202">
        <f>S894*H894</f>
        <v>11.817500000000001</v>
      </c>
      <c r="AR894" s="24" t="s">
        <v>166</v>
      </c>
      <c r="AT894" s="24" t="s">
        <v>161</v>
      </c>
      <c r="AU894" s="24" t="s">
        <v>84</v>
      </c>
      <c r="AY894" s="24" t="s">
        <v>159</v>
      </c>
      <c r="BE894" s="203">
        <f>IF(N894="základní",J894,0)</f>
        <v>0</v>
      </c>
      <c r="BF894" s="203">
        <f>IF(N894="snížená",J894,0)</f>
        <v>0</v>
      </c>
      <c r="BG894" s="203">
        <f>IF(N894="zákl. přenesená",J894,0)</f>
        <v>0</v>
      </c>
      <c r="BH894" s="203">
        <f>IF(N894="sníž. přenesená",J894,0)</f>
        <v>0</v>
      </c>
      <c r="BI894" s="203">
        <f>IF(N894="nulová",J894,0)</f>
        <v>0</v>
      </c>
      <c r="BJ894" s="24" t="s">
        <v>82</v>
      </c>
      <c r="BK894" s="203">
        <f>ROUND(I894*H894,2)</f>
        <v>0</v>
      </c>
      <c r="BL894" s="24" t="s">
        <v>166</v>
      </c>
      <c r="BM894" s="24" t="s">
        <v>1287</v>
      </c>
    </row>
    <row r="895" spans="2:65" s="12" customFormat="1" ht="12" x14ac:dyDescent="0.3">
      <c r="B895" s="215"/>
      <c r="C895" s="216"/>
      <c r="D895" s="206" t="s">
        <v>168</v>
      </c>
      <c r="E895" s="217" t="s">
        <v>30</v>
      </c>
      <c r="F895" s="218" t="s">
        <v>1288</v>
      </c>
      <c r="G895" s="216"/>
      <c r="H895" s="219">
        <v>9</v>
      </c>
      <c r="I895" s="220"/>
      <c r="J895" s="216"/>
      <c r="K895" s="216"/>
      <c r="L895" s="221"/>
      <c r="M895" s="222"/>
      <c r="N895" s="223"/>
      <c r="O895" s="223"/>
      <c r="P895" s="223"/>
      <c r="Q895" s="223"/>
      <c r="R895" s="223"/>
      <c r="S895" s="223"/>
      <c r="T895" s="224"/>
      <c r="AT895" s="225" t="s">
        <v>168</v>
      </c>
      <c r="AU895" s="225" t="s">
        <v>84</v>
      </c>
      <c r="AV895" s="12" t="s">
        <v>84</v>
      </c>
      <c r="AW895" s="12" t="s">
        <v>37</v>
      </c>
      <c r="AX895" s="12" t="s">
        <v>74</v>
      </c>
      <c r="AY895" s="225" t="s">
        <v>159</v>
      </c>
    </row>
    <row r="896" spans="2:65" s="12" customFormat="1" ht="12" x14ac:dyDescent="0.3">
      <c r="B896" s="215"/>
      <c r="C896" s="216"/>
      <c r="D896" s="206" t="s">
        <v>168</v>
      </c>
      <c r="E896" s="217" t="s">
        <v>30</v>
      </c>
      <c r="F896" s="218" t="s">
        <v>1289</v>
      </c>
      <c r="G896" s="216"/>
      <c r="H896" s="219">
        <v>24.84</v>
      </c>
      <c r="I896" s="220"/>
      <c r="J896" s="216"/>
      <c r="K896" s="216"/>
      <c r="L896" s="221"/>
      <c r="M896" s="222"/>
      <c r="N896" s="223"/>
      <c r="O896" s="223"/>
      <c r="P896" s="223"/>
      <c r="Q896" s="223"/>
      <c r="R896" s="223"/>
      <c r="S896" s="223"/>
      <c r="T896" s="224"/>
      <c r="AT896" s="225" t="s">
        <v>168</v>
      </c>
      <c r="AU896" s="225" t="s">
        <v>84</v>
      </c>
      <c r="AV896" s="12" t="s">
        <v>84</v>
      </c>
      <c r="AW896" s="12" t="s">
        <v>37</v>
      </c>
      <c r="AX896" s="12" t="s">
        <v>74</v>
      </c>
      <c r="AY896" s="225" t="s">
        <v>159</v>
      </c>
    </row>
    <row r="897" spans="2:65" s="12" customFormat="1" ht="12" x14ac:dyDescent="0.3">
      <c r="B897" s="215"/>
      <c r="C897" s="216"/>
      <c r="D897" s="206" t="s">
        <v>168</v>
      </c>
      <c r="E897" s="217" t="s">
        <v>30</v>
      </c>
      <c r="F897" s="218" t="s">
        <v>1290</v>
      </c>
      <c r="G897" s="216"/>
      <c r="H897" s="219">
        <v>11.025</v>
      </c>
      <c r="I897" s="220"/>
      <c r="J897" s="216"/>
      <c r="K897" s="216"/>
      <c r="L897" s="221"/>
      <c r="M897" s="222"/>
      <c r="N897" s="223"/>
      <c r="O897" s="223"/>
      <c r="P897" s="223"/>
      <c r="Q897" s="223"/>
      <c r="R897" s="223"/>
      <c r="S897" s="223"/>
      <c r="T897" s="224"/>
      <c r="AT897" s="225" t="s">
        <v>168</v>
      </c>
      <c r="AU897" s="225" t="s">
        <v>84</v>
      </c>
      <c r="AV897" s="12" t="s">
        <v>84</v>
      </c>
      <c r="AW897" s="12" t="s">
        <v>37</v>
      </c>
      <c r="AX897" s="12" t="s">
        <v>74</v>
      </c>
      <c r="AY897" s="225" t="s">
        <v>159</v>
      </c>
    </row>
    <row r="898" spans="2:65" s="12" customFormat="1" ht="12" x14ac:dyDescent="0.3">
      <c r="B898" s="215"/>
      <c r="C898" s="216"/>
      <c r="D898" s="206" t="s">
        <v>168</v>
      </c>
      <c r="E898" s="217" t="s">
        <v>30</v>
      </c>
      <c r="F898" s="218" t="s">
        <v>1291</v>
      </c>
      <c r="G898" s="216"/>
      <c r="H898" s="219">
        <v>44.01</v>
      </c>
      <c r="I898" s="220"/>
      <c r="J898" s="216"/>
      <c r="K898" s="216"/>
      <c r="L898" s="221"/>
      <c r="M898" s="222"/>
      <c r="N898" s="223"/>
      <c r="O898" s="223"/>
      <c r="P898" s="223"/>
      <c r="Q898" s="223"/>
      <c r="R898" s="223"/>
      <c r="S898" s="223"/>
      <c r="T898" s="224"/>
      <c r="AT898" s="225" t="s">
        <v>168</v>
      </c>
      <c r="AU898" s="225" t="s">
        <v>84</v>
      </c>
      <c r="AV898" s="12" t="s">
        <v>84</v>
      </c>
      <c r="AW898" s="12" t="s">
        <v>37</v>
      </c>
      <c r="AX898" s="12" t="s">
        <v>74</v>
      </c>
      <c r="AY898" s="225" t="s">
        <v>159</v>
      </c>
    </row>
    <row r="899" spans="2:65" s="12" customFormat="1" ht="12" x14ac:dyDescent="0.3">
      <c r="B899" s="215"/>
      <c r="C899" s="216"/>
      <c r="D899" s="206" t="s">
        <v>168</v>
      </c>
      <c r="E899" s="217" t="s">
        <v>30</v>
      </c>
      <c r="F899" s="218" t="s">
        <v>1292</v>
      </c>
      <c r="G899" s="216"/>
      <c r="H899" s="219">
        <v>20.34</v>
      </c>
      <c r="I899" s="220"/>
      <c r="J899" s="216"/>
      <c r="K899" s="216"/>
      <c r="L899" s="221"/>
      <c r="M899" s="222"/>
      <c r="N899" s="223"/>
      <c r="O899" s="223"/>
      <c r="P899" s="223"/>
      <c r="Q899" s="223"/>
      <c r="R899" s="223"/>
      <c r="S899" s="223"/>
      <c r="T899" s="224"/>
      <c r="AT899" s="225" t="s">
        <v>168</v>
      </c>
      <c r="AU899" s="225" t="s">
        <v>84</v>
      </c>
      <c r="AV899" s="12" t="s">
        <v>84</v>
      </c>
      <c r="AW899" s="12" t="s">
        <v>37</v>
      </c>
      <c r="AX899" s="12" t="s">
        <v>74</v>
      </c>
      <c r="AY899" s="225" t="s">
        <v>159</v>
      </c>
    </row>
    <row r="900" spans="2:65" s="12" customFormat="1" ht="12" x14ac:dyDescent="0.3">
      <c r="B900" s="215"/>
      <c r="C900" s="216"/>
      <c r="D900" s="206" t="s">
        <v>168</v>
      </c>
      <c r="E900" s="217" t="s">
        <v>30</v>
      </c>
      <c r="F900" s="218" t="s">
        <v>1293</v>
      </c>
      <c r="G900" s="216"/>
      <c r="H900" s="219">
        <v>1.44</v>
      </c>
      <c r="I900" s="220"/>
      <c r="J900" s="216"/>
      <c r="K900" s="216"/>
      <c r="L900" s="221"/>
      <c r="M900" s="222"/>
      <c r="N900" s="223"/>
      <c r="O900" s="223"/>
      <c r="P900" s="223"/>
      <c r="Q900" s="223"/>
      <c r="R900" s="223"/>
      <c r="S900" s="223"/>
      <c r="T900" s="224"/>
      <c r="AT900" s="225" t="s">
        <v>168</v>
      </c>
      <c r="AU900" s="225" t="s">
        <v>84</v>
      </c>
      <c r="AV900" s="12" t="s">
        <v>84</v>
      </c>
      <c r="AW900" s="12" t="s">
        <v>37</v>
      </c>
      <c r="AX900" s="12" t="s">
        <v>74</v>
      </c>
      <c r="AY900" s="225" t="s">
        <v>159</v>
      </c>
    </row>
    <row r="901" spans="2:65" s="12" customFormat="1" ht="12" x14ac:dyDescent="0.3">
      <c r="B901" s="215"/>
      <c r="C901" s="216"/>
      <c r="D901" s="206" t="s">
        <v>168</v>
      </c>
      <c r="E901" s="217" t="s">
        <v>30</v>
      </c>
      <c r="F901" s="218" t="s">
        <v>1294</v>
      </c>
      <c r="G901" s="216"/>
      <c r="H901" s="219">
        <v>3.9</v>
      </c>
      <c r="I901" s="220"/>
      <c r="J901" s="216"/>
      <c r="K901" s="216"/>
      <c r="L901" s="221"/>
      <c r="M901" s="222"/>
      <c r="N901" s="223"/>
      <c r="O901" s="223"/>
      <c r="P901" s="223"/>
      <c r="Q901" s="223"/>
      <c r="R901" s="223"/>
      <c r="S901" s="223"/>
      <c r="T901" s="224"/>
      <c r="AT901" s="225" t="s">
        <v>168</v>
      </c>
      <c r="AU901" s="225" t="s">
        <v>84</v>
      </c>
      <c r="AV901" s="12" t="s">
        <v>84</v>
      </c>
      <c r="AW901" s="12" t="s">
        <v>37</v>
      </c>
      <c r="AX901" s="12" t="s">
        <v>74</v>
      </c>
      <c r="AY901" s="225" t="s">
        <v>159</v>
      </c>
    </row>
    <row r="902" spans="2:65" s="12" customFormat="1" ht="12" x14ac:dyDescent="0.3">
      <c r="B902" s="215"/>
      <c r="C902" s="216"/>
      <c r="D902" s="206" t="s">
        <v>168</v>
      </c>
      <c r="E902" s="217" t="s">
        <v>30</v>
      </c>
      <c r="F902" s="218" t="s">
        <v>1295</v>
      </c>
      <c r="G902" s="216"/>
      <c r="H902" s="219">
        <v>16.2</v>
      </c>
      <c r="I902" s="220"/>
      <c r="J902" s="216"/>
      <c r="K902" s="216"/>
      <c r="L902" s="221"/>
      <c r="M902" s="222"/>
      <c r="N902" s="223"/>
      <c r="O902" s="223"/>
      <c r="P902" s="223"/>
      <c r="Q902" s="223"/>
      <c r="R902" s="223"/>
      <c r="S902" s="223"/>
      <c r="T902" s="224"/>
      <c r="AT902" s="225" t="s">
        <v>168</v>
      </c>
      <c r="AU902" s="225" t="s">
        <v>84</v>
      </c>
      <c r="AV902" s="12" t="s">
        <v>84</v>
      </c>
      <c r="AW902" s="12" t="s">
        <v>37</v>
      </c>
      <c r="AX902" s="12" t="s">
        <v>74</v>
      </c>
      <c r="AY902" s="225" t="s">
        <v>159</v>
      </c>
    </row>
    <row r="903" spans="2:65" s="12" customFormat="1" ht="12" x14ac:dyDescent="0.3">
      <c r="B903" s="215"/>
      <c r="C903" s="216"/>
      <c r="D903" s="206" t="s">
        <v>168</v>
      </c>
      <c r="E903" s="217" t="s">
        <v>30</v>
      </c>
      <c r="F903" s="218" t="s">
        <v>1296</v>
      </c>
      <c r="G903" s="216"/>
      <c r="H903" s="219">
        <v>6.48</v>
      </c>
      <c r="I903" s="220"/>
      <c r="J903" s="216"/>
      <c r="K903" s="216"/>
      <c r="L903" s="221"/>
      <c r="M903" s="222"/>
      <c r="N903" s="223"/>
      <c r="O903" s="223"/>
      <c r="P903" s="223"/>
      <c r="Q903" s="223"/>
      <c r="R903" s="223"/>
      <c r="S903" s="223"/>
      <c r="T903" s="224"/>
      <c r="AT903" s="225" t="s">
        <v>168</v>
      </c>
      <c r="AU903" s="225" t="s">
        <v>84</v>
      </c>
      <c r="AV903" s="12" t="s">
        <v>84</v>
      </c>
      <c r="AW903" s="12" t="s">
        <v>37</v>
      </c>
      <c r="AX903" s="12" t="s">
        <v>74</v>
      </c>
      <c r="AY903" s="225" t="s">
        <v>159</v>
      </c>
    </row>
    <row r="904" spans="2:65" s="12" customFormat="1" ht="12" x14ac:dyDescent="0.3">
      <c r="B904" s="215"/>
      <c r="C904" s="216"/>
      <c r="D904" s="206" t="s">
        <v>168</v>
      </c>
      <c r="E904" s="217" t="s">
        <v>30</v>
      </c>
      <c r="F904" s="218" t="s">
        <v>1297</v>
      </c>
      <c r="G904" s="216"/>
      <c r="H904" s="219">
        <v>7.7649999999999997</v>
      </c>
      <c r="I904" s="220"/>
      <c r="J904" s="216"/>
      <c r="K904" s="216"/>
      <c r="L904" s="221"/>
      <c r="M904" s="222"/>
      <c r="N904" s="223"/>
      <c r="O904" s="223"/>
      <c r="P904" s="223"/>
      <c r="Q904" s="223"/>
      <c r="R904" s="223"/>
      <c r="S904" s="223"/>
      <c r="T904" s="224"/>
      <c r="AT904" s="225" t="s">
        <v>168</v>
      </c>
      <c r="AU904" s="225" t="s">
        <v>84</v>
      </c>
      <c r="AV904" s="12" t="s">
        <v>84</v>
      </c>
      <c r="AW904" s="12" t="s">
        <v>37</v>
      </c>
      <c r="AX904" s="12" t="s">
        <v>74</v>
      </c>
      <c r="AY904" s="225" t="s">
        <v>159</v>
      </c>
    </row>
    <row r="905" spans="2:65" s="13" customFormat="1" ht="12" x14ac:dyDescent="0.3">
      <c r="B905" s="226"/>
      <c r="C905" s="227"/>
      <c r="D905" s="206" t="s">
        <v>168</v>
      </c>
      <c r="E905" s="228" t="s">
        <v>30</v>
      </c>
      <c r="F905" s="229" t="s">
        <v>186</v>
      </c>
      <c r="G905" s="227"/>
      <c r="H905" s="230">
        <v>145</v>
      </c>
      <c r="I905" s="231"/>
      <c r="J905" s="227"/>
      <c r="K905" s="227"/>
      <c r="L905" s="232"/>
      <c r="M905" s="233"/>
      <c r="N905" s="234"/>
      <c r="O905" s="234"/>
      <c r="P905" s="234"/>
      <c r="Q905" s="234"/>
      <c r="R905" s="234"/>
      <c r="S905" s="234"/>
      <c r="T905" s="235"/>
      <c r="AT905" s="236" t="s">
        <v>168</v>
      </c>
      <c r="AU905" s="236" t="s">
        <v>84</v>
      </c>
      <c r="AV905" s="13" t="s">
        <v>166</v>
      </c>
      <c r="AW905" s="13" t="s">
        <v>37</v>
      </c>
      <c r="AX905" s="13" t="s">
        <v>82</v>
      </c>
      <c r="AY905" s="236" t="s">
        <v>159</v>
      </c>
    </row>
    <row r="906" spans="2:65" s="1" customFormat="1" ht="51" customHeight="1" x14ac:dyDescent="0.3">
      <c r="B906" s="41"/>
      <c r="C906" s="192" t="s">
        <v>1298</v>
      </c>
      <c r="D906" s="192" t="s">
        <v>161</v>
      </c>
      <c r="E906" s="193" t="s">
        <v>1299</v>
      </c>
      <c r="F906" s="194" t="s">
        <v>1300</v>
      </c>
      <c r="G906" s="195" t="s">
        <v>214</v>
      </c>
      <c r="H906" s="196">
        <v>25</v>
      </c>
      <c r="I906" s="197"/>
      <c r="J906" s="198">
        <f>ROUND(I906*H906,2)</f>
        <v>0</v>
      </c>
      <c r="K906" s="194" t="s">
        <v>165</v>
      </c>
      <c r="L906" s="61"/>
      <c r="M906" s="199" t="s">
        <v>30</v>
      </c>
      <c r="N906" s="200" t="s">
        <v>45</v>
      </c>
      <c r="O906" s="42"/>
      <c r="P906" s="201">
        <f>O906*H906</f>
        <v>0</v>
      </c>
      <c r="Q906" s="201">
        <v>0</v>
      </c>
      <c r="R906" s="201">
        <f>Q906*H906</f>
        <v>0</v>
      </c>
      <c r="S906" s="201">
        <v>0.29499999999999998</v>
      </c>
      <c r="T906" s="202">
        <f>S906*H906</f>
        <v>7.375</v>
      </c>
      <c r="AR906" s="24" t="s">
        <v>166</v>
      </c>
      <c r="AT906" s="24" t="s">
        <v>161</v>
      </c>
      <c r="AU906" s="24" t="s">
        <v>84</v>
      </c>
      <c r="AY906" s="24" t="s">
        <v>159</v>
      </c>
      <c r="BE906" s="203">
        <f>IF(N906="základní",J906,0)</f>
        <v>0</v>
      </c>
      <c r="BF906" s="203">
        <f>IF(N906="snížená",J906,0)</f>
        <v>0</v>
      </c>
      <c r="BG906" s="203">
        <f>IF(N906="zákl. přenesená",J906,0)</f>
        <v>0</v>
      </c>
      <c r="BH906" s="203">
        <f>IF(N906="sníž. přenesená",J906,0)</f>
        <v>0</v>
      </c>
      <c r="BI906" s="203">
        <f>IF(N906="nulová",J906,0)</f>
        <v>0</v>
      </c>
      <c r="BJ906" s="24" t="s">
        <v>82</v>
      </c>
      <c r="BK906" s="203">
        <f>ROUND(I906*H906,2)</f>
        <v>0</v>
      </c>
      <c r="BL906" s="24" t="s">
        <v>166</v>
      </c>
      <c r="BM906" s="24" t="s">
        <v>1301</v>
      </c>
    </row>
    <row r="907" spans="2:65" s="11" customFormat="1" ht="12" x14ac:dyDescent="0.3">
      <c r="B907" s="204"/>
      <c r="C907" s="205"/>
      <c r="D907" s="206" t="s">
        <v>168</v>
      </c>
      <c r="E907" s="207" t="s">
        <v>30</v>
      </c>
      <c r="F907" s="208" t="s">
        <v>1302</v>
      </c>
      <c r="G907" s="205"/>
      <c r="H907" s="207" t="s">
        <v>30</v>
      </c>
      <c r="I907" s="209"/>
      <c r="J907" s="205"/>
      <c r="K907" s="205"/>
      <c r="L907" s="210"/>
      <c r="M907" s="211"/>
      <c r="N907" s="212"/>
      <c r="O907" s="212"/>
      <c r="P907" s="212"/>
      <c r="Q907" s="212"/>
      <c r="R907" s="212"/>
      <c r="S907" s="212"/>
      <c r="T907" s="213"/>
      <c r="AT907" s="214" t="s">
        <v>168</v>
      </c>
      <c r="AU907" s="214" t="s">
        <v>84</v>
      </c>
      <c r="AV907" s="11" t="s">
        <v>82</v>
      </c>
      <c r="AW907" s="11" t="s">
        <v>37</v>
      </c>
      <c r="AX907" s="11" t="s">
        <v>74</v>
      </c>
      <c r="AY907" s="214" t="s">
        <v>159</v>
      </c>
    </row>
    <row r="908" spans="2:65" s="12" customFormat="1" ht="12" x14ac:dyDescent="0.3">
      <c r="B908" s="215"/>
      <c r="C908" s="216"/>
      <c r="D908" s="206" t="s">
        <v>168</v>
      </c>
      <c r="E908" s="217" t="s">
        <v>30</v>
      </c>
      <c r="F908" s="218" t="s">
        <v>1303</v>
      </c>
      <c r="G908" s="216"/>
      <c r="H908" s="219">
        <v>25</v>
      </c>
      <c r="I908" s="220"/>
      <c r="J908" s="216"/>
      <c r="K908" s="216"/>
      <c r="L908" s="221"/>
      <c r="M908" s="222"/>
      <c r="N908" s="223"/>
      <c r="O908" s="223"/>
      <c r="P908" s="223"/>
      <c r="Q908" s="223"/>
      <c r="R908" s="223"/>
      <c r="S908" s="223"/>
      <c r="T908" s="224"/>
      <c r="AT908" s="225" t="s">
        <v>168</v>
      </c>
      <c r="AU908" s="225" t="s">
        <v>84</v>
      </c>
      <c r="AV908" s="12" t="s">
        <v>84</v>
      </c>
      <c r="AW908" s="12" t="s">
        <v>37</v>
      </c>
      <c r="AX908" s="12" t="s">
        <v>82</v>
      </c>
      <c r="AY908" s="225" t="s">
        <v>159</v>
      </c>
    </row>
    <row r="909" spans="2:65" s="1" customFormat="1" ht="38.25" customHeight="1" x14ac:dyDescent="0.3">
      <c r="B909" s="41"/>
      <c r="C909" s="192" t="s">
        <v>1304</v>
      </c>
      <c r="D909" s="192" t="s">
        <v>161</v>
      </c>
      <c r="E909" s="193" t="s">
        <v>1305</v>
      </c>
      <c r="F909" s="194" t="s">
        <v>1306</v>
      </c>
      <c r="G909" s="195" t="s">
        <v>292</v>
      </c>
      <c r="H909" s="196">
        <v>3.5</v>
      </c>
      <c r="I909" s="197"/>
      <c r="J909" s="198">
        <f>ROUND(I909*H909,2)</f>
        <v>0</v>
      </c>
      <c r="K909" s="194" t="s">
        <v>165</v>
      </c>
      <c r="L909" s="61"/>
      <c r="M909" s="199" t="s">
        <v>30</v>
      </c>
      <c r="N909" s="200" t="s">
        <v>45</v>
      </c>
      <c r="O909" s="42"/>
      <c r="P909" s="201">
        <f>O909*H909</f>
        <v>0</v>
      </c>
      <c r="Q909" s="201">
        <v>0</v>
      </c>
      <c r="R909" s="201">
        <f>Q909*H909</f>
        <v>0</v>
      </c>
      <c r="S909" s="201">
        <v>0.20499999999999999</v>
      </c>
      <c r="T909" s="202">
        <f>S909*H909</f>
        <v>0.71749999999999992</v>
      </c>
      <c r="AR909" s="24" t="s">
        <v>166</v>
      </c>
      <c r="AT909" s="24" t="s">
        <v>161</v>
      </c>
      <c r="AU909" s="24" t="s">
        <v>84</v>
      </c>
      <c r="AY909" s="24" t="s">
        <v>159</v>
      </c>
      <c r="BE909" s="203">
        <f>IF(N909="základní",J909,0)</f>
        <v>0</v>
      </c>
      <c r="BF909" s="203">
        <f>IF(N909="snížená",J909,0)</f>
        <v>0</v>
      </c>
      <c r="BG909" s="203">
        <f>IF(N909="zákl. přenesená",J909,0)</f>
        <v>0</v>
      </c>
      <c r="BH909" s="203">
        <f>IF(N909="sníž. přenesená",J909,0)</f>
        <v>0</v>
      </c>
      <c r="BI909" s="203">
        <f>IF(N909="nulová",J909,0)</f>
        <v>0</v>
      </c>
      <c r="BJ909" s="24" t="s">
        <v>82</v>
      </c>
      <c r="BK909" s="203">
        <f>ROUND(I909*H909,2)</f>
        <v>0</v>
      </c>
      <c r="BL909" s="24" t="s">
        <v>166</v>
      </c>
      <c r="BM909" s="24" t="s">
        <v>1307</v>
      </c>
    </row>
    <row r="910" spans="2:65" s="11" customFormat="1" ht="12" x14ac:dyDescent="0.3">
      <c r="B910" s="204"/>
      <c r="C910" s="205"/>
      <c r="D910" s="206" t="s">
        <v>168</v>
      </c>
      <c r="E910" s="207" t="s">
        <v>30</v>
      </c>
      <c r="F910" s="208" t="s">
        <v>1302</v>
      </c>
      <c r="G910" s="205"/>
      <c r="H910" s="207" t="s">
        <v>30</v>
      </c>
      <c r="I910" s="209"/>
      <c r="J910" s="205"/>
      <c r="K910" s="205"/>
      <c r="L910" s="210"/>
      <c r="M910" s="211"/>
      <c r="N910" s="212"/>
      <c r="O910" s="212"/>
      <c r="P910" s="212"/>
      <c r="Q910" s="212"/>
      <c r="R910" s="212"/>
      <c r="S910" s="212"/>
      <c r="T910" s="213"/>
      <c r="AT910" s="214" t="s">
        <v>168</v>
      </c>
      <c r="AU910" s="214" t="s">
        <v>84</v>
      </c>
      <c r="AV910" s="11" t="s">
        <v>82</v>
      </c>
      <c r="AW910" s="11" t="s">
        <v>37</v>
      </c>
      <c r="AX910" s="11" t="s">
        <v>74</v>
      </c>
      <c r="AY910" s="214" t="s">
        <v>159</v>
      </c>
    </row>
    <row r="911" spans="2:65" s="12" customFormat="1" ht="12" x14ac:dyDescent="0.3">
      <c r="B911" s="215"/>
      <c r="C911" s="216"/>
      <c r="D911" s="206" t="s">
        <v>168</v>
      </c>
      <c r="E911" s="217" t="s">
        <v>30</v>
      </c>
      <c r="F911" s="218" t="s">
        <v>439</v>
      </c>
      <c r="G911" s="216"/>
      <c r="H911" s="219">
        <v>3.5</v>
      </c>
      <c r="I911" s="220"/>
      <c r="J911" s="216"/>
      <c r="K911" s="216"/>
      <c r="L911" s="221"/>
      <c r="M911" s="222"/>
      <c r="N911" s="223"/>
      <c r="O911" s="223"/>
      <c r="P911" s="223"/>
      <c r="Q911" s="223"/>
      <c r="R911" s="223"/>
      <c r="S911" s="223"/>
      <c r="T911" s="224"/>
      <c r="AT911" s="225" t="s">
        <v>168</v>
      </c>
      <c r="AU911" s="225" t="s">
        <v>84</v>
      </c>
      <c r="AV911" s="12" t="s">
        <v>84</v>
      </c>
      <c r="AW911" s="12" t="s">
        <v>37</v>
      </c>
      <c r="AX911" s="12" t="s">
        <v>82</v>
      </c>
      <c r="AY911" s="225" t="s">
        <v>159</v>
      </c>
    </row>
    <row r="912" spans="2:65" s="1" customFormat="1" ht="51" customHeight="1" x14ac:dyDescent="0.3">
      <c r="B912" s="41"/>
      <c r="C912" s="192" t="s">
        <v>1308</v>
      </c>
      <c r="D912" s="192" t="s">
        <v>161</v>
      </c>
      <c r="E912" s="193" t="s">
        <v>1309</v>
      </c>
      <c r="F912" s="194" t="s">
        <v>1310</v>
      </c>
      <c r="G912" s="195" t="s">
        <v>292</v>
      </c>
      <c r="H912" s="196">
        <v>6</v>
      </c>
      <c r="I912" s="197"/>
      <c r="J912" s="198">
        <f>ROUND(I912*H912,2)</f>
        <v>0</v>
      </c>
      <c r="K912" s="194" t="s">
        <v>165</v>
      </c>
      <c r="L912" s="61"/>
      <c r="M912" s="199" t="s">
        <v>30</v>
      </c>
      <c r="N912" s="200" t="s">
        <v>45</v>
      </c>
      <c r="O912" s="42"/>
      <c r="P912" s="201">
        <f>O912*H912</f>
        <v>0</v>
      </c>
      <c r="Q912" s="201">
        <v>0</v>
      </c>
      <c r="R912" s="201">
        <f>Q912*H912</f>
        <v>0</v>
      </c>
      <c r="S912" s="201">
        <v>0.9</v>
      </c>
      <c r="T912" s="202">
        <f>S912*H912</f>
        <v>5.4</v>
      </c>
      <c r="AR912" s="24" t="s">
        <v>166</v>
      </c>
      <c r="AT912" s="24" t="s">
        <v>161</v>
      </c>
      <c r="AU912" s="24" t="s">
        <v>84</v>
      </c>
      <c r="AY912" s="24" t="s">
        <v>159</v>
      </c>
      <c r="BE912" s="203">
        <f>IF(N912="základní",J912,0)</f>
        <v>0</v>
      </c>
      <c r="BF912" s="203">
        <f>IF(N912="snížená",J912,0)</f>
        <v>0</v>
      </c>
      <c r="BG912" s="203">
        <f>IF(N912="zákl. přenesená",J912,0)</f>
        <v>0</v>
      </c>
      <c r="BH912" s="203">
        <f>IF(N912="sníž. přenesená",J912,0)</f>
        <v>0</v>
      </c>
      <c r="BI912" s="203">
        <f>IF(N912="nulová",J912,0)</f>
        <v>0</v>
      </c>
      <c r="BJ912" s="24" t="s">
        <v>82</v>
      </c>
      <c r="BK912" s="203">
        <f>ROUND(I912*H912,2)</f>
        <v>0</v>
      </c>
      <c r="BL912" s="24" t="s">
        <v>166</v>
      </c>
      <c r="BM912" s="24" t="s">
        <v>1311</v>
      </c>
    </row>
    <row r="913" spans="2:65" s="11" customFormat="1" ht="12" x14ac:dyDescent="0.3">
      <c r="B913" s="204"/>
      <c r="C913" s="205"/>
      <c r="D913" s="206" t="s">
        <v>168</v>
      </c>
      <c r="E913" s="207" t="s">
        <v>30</v>
      </c>
      <c r="F913" s="208" t="s">
        <v>1312</v>
      </c>
      <c r="G913" s="205"/>
      <c r="H913" s="207" t="s">
        <v>30</v>
      </c>
      <c r="I913" s="209"/>
      <c r="J913" s="205"/>
      <c r="K913" s="205"/>
      <c r="L913" s="210"/>
      <c r="M913" s="211"/>
      <c r="N913" s="212"/>
      <c r="O913" s="212"/>
      <c r="P913" s="212"/>
      <c r="Q913" s="212"/>
      <c r="R913" s="212"/>
      <c r="S913" s="212"/>
      <c r="T913" s="213"/>
      <c r="AT913" s="214" t="s">
        <v>168</v>
      </c>
      <c r="AU913" s="214" t="s">
        <v>84</v>
      </c>
      <c r="AV913" s="11" t="s">
        <v>82</v>
      </c>
      <c r="AW913" s="11" t="s">
        <v>37</v>
      </c>
      <c r="AX913" s="11" t="s">
        <v>74</v>
      </c>
      <c r="AY913" s="214" t="s">
        <v>159</v>
      </c>
    </row>
    <row r="914" spans="2:65" s="12" customFormat="1" ht="12" x14ac:dyDescent="0.3">
      <c r="B914" s="215"/>
      <c r="C914" s="216"/>
      <c r="D914" s="206" t="s">
        <v>168</v>
      </c>
      <c r="E914" s="217" t="s">
        <v>30</v>
      </c>
      <c r="F914" s="218" t="s">
        <v>459</v>
      </c>
      <c r="G914" s="216"/>
      <c r="H914" s="219">
        <v>6</v>
      </c>
      <c r="I914" s="220"/>
      <c r="J914" s="216"/>
      <c r="K914" s="216"/>
      <c r="L914" s="221"/>
      <c r="M914" s="222"/>
      <c r="N914" s="223"/>
      <c r="O914" s="223"/>
      <c r="P914" s="223"/>
      <c r="Q914" s="223"/>
      <c r="R914" s="223"/>
      <c r="S914" s="223"/>
      <c r="T914" s="224"/>
      <c r="AT914" s="225" t="s">
        <v>168</v>
      </c>
      <c r="AU914" s="225" t="s">
        <v>84</v>
      </c>
      <c r="AV914" s="12" t="s">
        <v>84</v>
      </c>
      <c r="AW914" s="12" t="s">
        <v>37</v>
      </c>
      <c r="AX914" s="12" t="s">
        <v>82</v>
      </c>
      <c r="AY914" s="225" t="s">
        <v>159</v>
      </c>
    </row>
    <row r="915" spans="2:65" s="1" customFormat="1" ht="38.25" customHeight="1" x14ac:dyDescent="0.3">
      <c r="B915" s="41"/>
      <c r="C915" s="192" t="s">
        <v>1313</v>
      </c>
      <c r="D915" s="192" t="s">
        <v>161</v>
      </c>
      <c r="E915" s="193" t="s">
        <v>1314</v>
      </c>
      <c r="F915" s="194" t="s">
        <v>1315</v>
      </c>
      <c r="G915" s="195" t="s">
        <v>214</v>
      </c>
      <c r="H915" s="196">
        <v>72</v>
      </c>
      <c r="I915" s="197"/>
      <c r="J915" s="198">
        <f>ROUND(I915*H915,2)</f>
        <v>0</v>
      </c>
      <c r="K915" s="194" t="s">
        <v>30</v>
      </c>
      <c r="L915" s="61"/>
      <c r="M915" s="199" t="s">
        <v>30</v>
      </c>
      <c r="N915" s="200" t="s">
        <v>45</v>
      </c>
      <c r="O915" s="42"/>
      <c r="P915" s="201">
        <f>O915*H915</f>
        <v>0</v>
      </c>
      <c r="Q915" s="201">
        <v>0</v>
      </c>
      <c r="R915" s="201">
        <f>Q915*H915</f>
        <v>0</v>
      </c>
      <c r="S915" s="201">
        <v>0</v>
      </c>
      <c r="T915" s="202">
        <f>S915*H915</f>
        <v>0</v>
      </c>
      <c r="AR915" s="24" t="s">
        <v>166</v>
      </c>
      <c r="AT915" s="24" t="s">
        <v>161</v>
      </c>
      <c r="AU915" s="24" t="s">
        <v>84</v>
      </c>
      <c r="AY915" s="24" t="s">
        <v>159</v>
      </c>
      <c r="BE915" s="203">
        <f>IF(N915="základní",J915,0)</f>
        <v>0</v>
      </c>
      <c r="BF915" s="203">
        <f>IF(N915="snížená",J915,0)</f>
        <v>0</v>
      </c>
      <c r="BG915" s="203">
        <f>IF(N915="zákl. přenesená",J915,0)</f>
        <v>0</v>
      </c>
      <c r="BH915" s="203">
        <f>IF(N915="sníž. přenesená",J915,0)</f>
        <v>0</v>
      </c>
      <c r="BI915" s="203">
        <f>IF(N915="nulová",J915,0)</f>
        <v>0</v>
      </c>
      <c r="BJ915" s="24" t="s">
        <v>82</v>
      </c>
      <c r="BK915" s="203">
        <f>ROUND(I915*H915,2)</f>
        <v>0</v>
      </c>
      <c r="BL915" s="24" t="s">
        <v>166</v>
      </c>
      <c r="BM915" s="24" t="s">
        <v>1316</v>
      </c>
    </row>
    <row r="916" spans="2:65" s="11" customFormat="1" ht="12" x14ac:dyDescent="0.3">
      <c r="B916" s="204"/>
      <c r="C916" s="205"/>
      <c r="D916" s="206" t="s">
        <v>168</v>
      </c>
      <c r="E916" s="207" t="s">
        <v>30</v>
      </c>
      <c r="F916" s="208" t="s">
        <v>1317</v>
      </c>
      <c r="G916" s="205"/>
      <c r="H916" s="207" t="s">
        <v>30</v>
      </c>
      <c r="I916" s="209"/>
      <c r="J916" s="205"/>
      <c r="K916" s="205"/>
      <c r="L916" s="210"/>
      <c r="M916" s="211"/>
      <c r="N916" s="212"/>
      <c r="O916" s="212"/>
      <c r="P916" s="212"/>
      <c r="Q916" s="212"/>
      <c r="R916" s="212"/>
      <c r="S916" s="212"/>
      <c r="T916" s="213"/>
      <c r="AT916" s="214" t="s">
        <v>168</v>
      </c>
      <c r="AU916" s="214" t="s">
        <v>84</v>
      </c>
      <c r="AV916" s="11" t="s">
        <v>82</v>
      </c>
      <c r="AW916" s="11" t="s">
        <v>37</v>
      </c>
      <c r="AX916" s="11" t="s">
        <v>74</v>
      </c>
      <c r="AY916" s="214" t="s">
        <v>159</v>
      </c>
    </row>
    <row r="917" spans="2:65" s="12" customFormat="1" ht="12" x14ac:dyDescent="0.3">
      <c r="B917" s="215"/>
      <c r="C917" s="216"/>
      <c r="D917" s="206" t="s">
        <v>168</v>
      </c>
      <c r="E917" s="217" t="s">
        <v>30</v>
      </c>
      <c r="F917" s="218" t="s">
        <v>1318</v>
      </c>
      <c r="G917" s="216"/>
      <c r="H917" s="219">
        <v>72</v>
      </c>
      <c r="I917" s="220"/>
      <c r="J917" s="216"/>
      <c r="K917" s="216"/>
      <c r="L917" s="221"/>
      <c r="M917" s="222"/>
      <c r="N917" s="223"/>
      <c r="O917" s="223"/>
      <c r="P917" s="223"/>
      <c r="Q917" s="223"/>
      <c r="R917" s="223"/>
      <c r="S917" s="223"/>
      <c r="T917" s="224"/>
      <c r="AT917" s="225" t="s">
        <v>168</v>
      </c>
      <c r="AU917" s="225" t="s">
        <v>84</v>
      </c>
      <c r="AV917" s="12" t="s">
        <v>84</v>
      </c>
      <c r="AW917" s="12" t="s">
        <v>37</v>
      </c>
      <c r="AX917" s="12" t="s">
        <v>82</v>
      </c>
      <c r="AY917" s="225" t="s">
        <v>159</v>
      </c>
    </row>
    <row r="918" spans="2:65" s="1" customFormat="1" ht="51" customHeight="1" x14ac:dyDescent="0.3">
      <c r="B918" s="41"/>
      <c r="C918" s="192" t="s">
        <v>1319</v>
      </c>
      <c r="D918" s="192" t="s">
        <v>161</v>
      </c>
      <c r="E918" s="193" t="s">
        <v>1320</v>
      </c>
      <c r="F918" s="194" t="s">
        <v>1321</v>
      </c>
      <c r="G918" s="195" t="s">
        <v>214</v>
      </c>
      <c r="H918" s="196">
        <v>250</v>
      </c>
      <c r="I918" s="197"/>
      <c r="J918" s="198">
        <f>ROUND(I918*H918,2)</f>
        <v>0</v>
      </c>
      <c r="K918" s="194" t="s">
        <v>30</v>
      </c>
      <c r="L918" s="61"/>
      <c r="M918" s="199" t="s">
        <v>30</v>
      </c>
      <c r="N918" s="200" t="s">
        <v>45</v>
      </c>
      <c r="O918" s="42"/>
      <c r="P918" s="201">
        <f>O918*H918</f>
        <v>0</v>
      </c>
      <c r="Q918" s="201">
        <v>0</v>
      </c>
      <c r="R918" s="201">
        <f>Q918*H918</f>
        <v>0</v>
      </c>
      <c r="S918" s="201">
        <v>0</v>
      </c>
      <c r="T918" s="202">
        <f>S918*H918</f>
        <v>0</v>
      </c>
      <c r="AR918" s="24" t="s">
        <v>166</v>
      </c>
      <c r="AT918" s="24" t="s">
        <v>161</v>
      </c>
      <c r="AU918" s="24" t="s">
        <v>84</v>
      </c>
      <c r="AY918" s="24" t="s">
        <v>159</v>
      </c>
      <c r="BE918" s="203">
        <f>IF(N918="základní",J918,0)</f>
        <v>0</v>
      </c>
      <c r="BF918" s="203">
        <f>IF(N918="snížená",J918,0)</f>
        <v>0</v>
      </c>
      <c r="BG918" s="203">
        <f>IF(N918="zákl. přenesená",J918,0)</f>
        <v>0</v>
      </c>
      <c r="BH918" s="203">
        <f>IF(N918="sníž. přenesená",J918,0)</f>
        <v>0</v>
      </c>
      <c r="BI918" s="203">
        <f>IF(N918="nulová",J918,0)</f>
        <v>0</v>
      </c>
      <c r="BJ918" s="24" t="s">
        <v>82</v>
      </c>
      <c r="BK918" s="203">
        <f>ROUND(I918*H918,2)</f>
        <v>0</v>
      </c>
      <c r="BL918" s="24" t="s">
        <v>166</v>
      </c>
      <c r="BM918" s="24" t="s">
        <v>1322</v>
      </c>
    </row>
    <row r="919" spans="2:65" s="11" customFormat="1" ht="12" x14ac:dyDescent="0.3">
      <c r="B919" s="204"/>
      <c r="C919" s="205"/>
      <c r="D919" s="206" t="s">
        <v>168</v>
      </c>
      <c r="E919" s="207" t="s">
        <v>30</v>
      </c>
      <c r="F919" s="208" t="s">
        <v>1317</v>
      </c>
      <c r="G919" s="205"/>
      <c r="H919" s="207" t="s">
        <v>30</v>
      </c>
      <c r="I919" s="209"/>
      <c r="J919" s="205"/>
      <c r="K919" s="205"/>
      <c r="L919" s="210"/>
      <c r="M919" s="211"/>
      <c r="N919" s="212"/>
      <c r="O919" s="212"/>
      <c r="P919" s="212"/>
      <c r="Q919" s="212"/>
      <c r="R919" s="212"/>
      <c r="S919" s="212"/>
      <c r="T919" s="213"/>
      <c r="AT919" s="214" t="s">
        <v>168</v>
      </c>
      <c r="AU919" s="214" t="s">
        <v>84</v>
      </c>
      <c r="AV919" s="11" t="s">
        <v>82</v>
      </c>
      <c r="AW919" s="11" t="s">
        <v>37</v>
      </c>
      <c r="AX919" s="11" t="s">
        <v>74</v>
      </c>
      <c r="AY919" s="214" t="s">
        <v>159</v>
      </c>
    </row>
    <row r="920" spans="2:65" s="12" customFormat="1" ht="12" x14ac:dyDescent="0.3">
      <c r="B920" s="215"/>
      <c r="C920" s="216"/>
      <c r="D920" s="206" t="s">
        <v>168</v>
      </c>
      <c r="E920" s="217" t="s">
        <v>30</v>
      </c>
      <c r="F920" s="218" t="s">
        <v>1323</v>
      </c>
      <c r="G920" s="216"/>
      <c r="H920" s="219">
        <v>250</v>
      </c>
      <c r="I920" s="220"/>
      <c r="J920" s="216"/>
      <c r="K920" s="216"/>
      <c r="L920" s="221"/>
      <c r="M920" s="222"/>
      <c r="N920" s="223"/>
      <c r="O920" s="223"/>
      <c r="P920" s="223"/>
      <c r="Q920" s="223"/>
      <c r="R920" s="223"/>
      <c r="S920" s="223"/>
      <c r="T920" s="224"/>
      <c r="AT920" s="225" t="s">
        <v>168</v>
      </c>
      <c r="AU920" s="225" t="s">
        <v>84</v>
      </c>
      <c r="AV920" s="12" t="s">
        <v>84</v>
      </c>
      <c r="AW920" s="12" t="s">
        <v>37</v>
      </c>
      <c r="AX920" s="12" t="s">
        <v>82</v>
      </c>
      <c r="AY920" s="225" t="s">
        <v>159</v>
      </c>
    </row>
    <row r="921" spans="2:65" s="1" customFormat="1" ht="16.5" customHeight="1" x14ac:dyDescent="0.3">
      <c r="B921" s="41"/>
      <c r="C921" s="192" t="s">
        <v>1324</v>
      </c>
      <c r="D921" s="192" t="s">
        <v>161</v>
      </c>
      <c r="E921" s="193" t="s">
        <v>1325</v>
      </c>
      <c r="F921" s="194" t="s">
        <v>1326</v>
      </c>
      <c r="G921" s="195" t="s">
        <v>456</v>
      </c>
      <c r="H921" s="196">
        <v>1</v>
      </c>
      <c r="I921" s="197"/>
      <c r="J921" s="198">
        <f>ROUND(I921*H921,2)</f>
        <v>0</v>
      </c>
      <c r="K921" s="194" t="s">
        <v>30</v>
      </c>
      <c r="L921" s="61"/>
      <c r="M921" s="199" t="s">
        <v>30</v>
      </c>
      <c r="N921" s="200" t="s">
        <v>45</v>
      </c>
      <c r="O921" s="42"/>
      <c r="P921" s="201">
        <f>O921*H921</f>
        <v>0</v>
      </c>
      <c r="Q921" s="201">
        <v>0</v>
      </c>
      <c r="R921" s="201">
        <f>Q921*H921</f>
        <v>0</v>
      </c>
      <c r="S921" s="201">
        <v>0</v>
      </c>
      <c r="T921" s="202">
        <f>S921*H921</f>
        <v>0</v>
      </c>
      <c r="AR921" s="24" t="s">
        <v>166</v>
      </c>
      <c r="AT921" s="24" t="s">
        <v>161</v>
      </c>
      <c r="AU921" s="24" t="s">
        <v>84</v>
      </c>
      <c r="AY921" s="24" t="s">
        <v>159</v>
      </c>
      <c r="BE921" s="203">
        <f>IF(N921="základní",J921,0)</f>
        <v>0</v>
      </c>
      <c r="BF921" s="203">
        <f>IF(N921="snížená",J921,0)</f>
        <v>0</v>
      </c>
      <c r="BG921" s="203">
        <f>IF(N921="zákl. přenesená",J921,0)</f>
        <v>0</v>
      </c>
      <c r="BH921" s="203">
        <f>IF(N921="sníž. přenesená",J921,0)</f>
        <v>0</v>
      </c>
      <c r="BI921" s="203">
        <f>IF(N921="nulová",J921,0)</f>
        <v>0</v>
      </c>
      <c r="BJ921" s="24" t="s">
        <v>82</v>
      </c>
      <c r="BK921" s="203">
        <f>ROUND(I921*H921,2)</f>
        <v>0</v>
      </c>
      <c r="BL921" s="24" t="s">
        <v>166</v>
      </c>
      <c r="BM921" s="24" t="s">
        <v>1327</v>
      </c>
    </row>
    <row r="922" spans="2:65" s="10" customFormat="1" ht="29.85" customHeight="1" x14ac:dyDescent="0.35">
      <c r="B922" s="176"/>
      <c r="C922" s="177"/>
      <c r="D922" s="178" t="s">
        <v>73</v>
      </c>
      <c r="E922" s="190" t="s">
        <v>1328</v>
      </c>
      <c r="F922" s="190" t="s">
        <v>1329</v>
      </c>
      <c r="G922" s="177"/>
      <c r="H922" s="177"/>
      <c r="I922" s="180"/>
      <c r="J922" s="191">
        <f>BK922</f>
        <v>0</v>
      </c>
      <c r="K922" s="177"/>
      <c r="L922" s="182"/>
      <c r="M922" s="183"/>
      <c r="N922" s="184"/>
      <c r="O922" s="184"/>
      <c r="P922" s="185">
        <f>SUM(P923:P930)</f>
        <v>0</v>
      </c>
      <c r="Q922" s="184"/>
      <c r="R922" s="185">
        <f>SUM(R923:R930)</f>
        <v>0</v>
      </c>
      <c r="S922" s="184"/>
      <c r="T922" s="186">
        <f>SUM(T923:T930)</f>
        <v>0</v>
      </c>
      <c r="AR922" s="187" t="s">
        <v>82</v>
      </c>
      <c r="AT922" s="188" t="s">
        <v>73</v>
      </c>
      <c r="AU922" s="188" t="s">
        <v>82</v>
      </c>
      <c r="AY922" s="187" t="s">
        <v>159</v>
      </c>
      <c r="BK922" s="189">
        <f>SUM(BK923:BK930)</f>
        <v>0</v>
      </c>
    </row>
    <row r="923" spans="2:65" s="1" customFormat="1" ht="25.5" customHeight="1" x14ac:dyDescent="0.3">
      <c r="B923" s="41"/>
      <c r="C923" s="192" t="s">
        <v>1330</v>
      </c>
      <c r="D923" s="192" t="s">
        <v>161</v>
      </c>
      <c r="E923" s="193" t="s">
        <v>1331</v>
      </c>
      <c r="F923" s="194" t="s">
        <v>1332</v>
      </c>
      <c r="G923" s="195" t="s">
        <v>208</v>
      </c>
      <c r="H923" s="196">
        <v>170.51400000000001</v>
      </c>
      <c r="I923" s="197"/>
      <c r="J923" s="198">
        <f>ROUND(I923*H923,2)</f>
        <v>0</v>
      </c>
      <c r="K923" s="194" t="s">
        <v>165</v>
      </c>
      <c r="L923" s="61"/>
      <c r="M923" s="199" t="s">
        <v>30</v>
      </c>
      <c r="N923" s="200" t="s">
        <v>45</v>
      </c>
      <c r="O923" s="42"/>
      <c r="P923" s="201">
        <f>O923*H923</f>
        <v>0</v>
      </c>
      <c r="Q923" s="201">
        <v>0</v>
      </c>
      <c r="R923" s="201">
        <f>Q923*H923</f>
        <v>0</v>
      </c>
      <c r="S923" s="201">
        <v>0</v>
      </c>
      <c r="T923" s="202">
        <f>S923*H923</f>
        <v>0</v>
      </c>
      <c r="AR923" s="24" t="s">
        <v>166</v>
      </c>
      <c r="AT923" s="24" t="s">
        <v>161</v>
      </c>
      <c r="AU923" s="24" t="s">
        <v>84</v>
      </c>
      <c r="AY923" s="24" t="s">
        <v>159</v>
      </c>
      <c r="BE923" s="203">
        <f>IF(N923="základní",J923,0)</f>
        <v>0</v>
      </c>
      <c r="BF923" s="203">
        <f>IF(N923="snížená",J923,0)</f>
        <v>0</v>
      </c>
      <c r="BG923" s="203">
        <f>IF(N923="zákl. přenesená",J923,0)</f>
        <v>0</v>
      </c>
      <c r="BH923" s="203">
        <f>IF(N923="sníž. přenesená",J923,0)</f>
        <v>0</v>
      </c>
      <c r="BI923" s="203">
        <f>IF(N923="nulová",J923,0)</f>
        <v>0</v>
      </c>
      <c r="BJ923" s="24" t="s">
        <v>82</v>
      </c>
      <c r="BK923" s="203">
        <f>ROUND(I923*H923,2)</f>
        <v>0</v>
      </c>
      <c r="BL923" s="24" t="s">
        <v>166</v>
      </c>
      <c r="BM923" s="24" t="s">
        <v>1333</v>
      </c>
    </row>
    <row r="924" spans="2:65" s="1" customFormat="1" ht="25.5" customHeight="1" x14ac:dyDescent="0.3">
      <c r="B924" s="41"/>
      <c r="C924" s="192" t="s">
        <v>1334</v>
      </c>
      <c r="D924" s="192" t="s">
        <v>161</v>
      </c>
      <c r="E924" s="193" t="s">
        <v>1335</v>
      </c>
      <c r="F924" s="194" t="s">
        <v>1336</v>
      </c>
      <c r="G924" s="195" t="s">
        <v>208</v>
      </c>
      <c r="H924" s="196">
        <v>170.51400000000001</v>
      </c>
      <c r="I924" s="197"/>
      <c r="J924" s="198">
        <f>ROUND(I924*H924,2)</f>
        <v>0</v>
      </c>
      <c r="K924" s="194" t="s">
        <v>165</v>
      </c>
      <c r="L924" s="61"/>
      <c r="M924" s="199" t="s">
        <v>30</v>
      </c>
      <c r="N924" s="200" t="s">
        <v>45</v>
      </c>
      <c r="O924" s="42"/>
      <c r="P924" s="201">
        <f>O924*H924</f>
        <v>0</v>
      </c>
      <c r="Q924" s="201">
        <v>0</v>
      </c>
      <c r="R924" s="201">
        <f>Q924*H924</f>
        <v>0</v>
      </c>
      <c r="S924" s="201">
        <v>0</v>
      </c>
      <c r="T924" s="202">
        <f>S924*H924</f>
        <v>0</v>
      </c>
      <c r="AR924" s="24" t="s">
        <v>166</v>
      </c>
      <c r="AT924" s="24" t="s">
        <v>161</v>
      </c>
      <c r="AU924" s="24" t="s">
        <v>84</v>
      </c>
      <c r="AY924" s="24" t="s">
        <v>159</v>
      </c>
      <c r="BE924" s="203">
        <f>IF(N924="základní",J924,0)</f>
        <v>0</v>
      </c>
      <c r="BF924" s="203">
        <f>IF(N924="snížená",J924,0)</f>
        <v>0</v>
      </c>
      <c r="BG924" s="203">
        <f>IF(N924="zákl. přenesená",J924,0)</f>
        <v>0</v>
      </c>
      <c r="BH924" s="203">
        <f>IF(N924="sníž. přenesená",J924,0)</f>
        <v>0</v>
      </c>
      <c r="BI924" s="203">
        <f>IF(N924="nulová",J924,0)</f>
        <v>0</v>
      </c>
      <c r="BJ924" s="24" t="s">
        <v>82</v>
      </c>
      <c r="BK924" s="203">
        <f>ROUND(I924*H924,2)</f>
        <v>0</v>
      </c>
      <c r="BL924" s="24" t="s">
        <v>166</v>
      </c>
      <c r="BM924" s="24" t="s">
        <v>1337</v>
      </c>
    </row>
    <row r="925" spans="2:65" s="1" customFormat="1" ht="25.5" customHeight="1" x14ac:dyDescent="0.3">
      <c r="B925" s="41"/>
      <c r="C925" s="192" t="s">
        <v>1338</v>
      </c>
      <c r="D925" s="192" t="s">
        <v>161</v>
      </c>
      <c r="E925" s="193" t="s">
        <v>1339</v>
      </c>
      <c r="F925" s="194" t="s">
        <v>1340</v>
      </c>
      <c r="G925" s="195" t="s">
        <v>208</v>
      </c>
      <c r="H925" s="196">
        <v>2728.2240000000002</v>
      </c>
      <c r="I925" s="197"/>
      <c r="J925" s="198">
        <f>ROUND(I925*H925,2)</f>
        <v>0</v>
      </c>
      <c r="K925" s="194" t="s">
        <v>165</v>
      </c>
      <c r="L925" s="61"/>
      <c r="M925" s="199" t="s">
        <v>30</v>
      </c>
      <c r="N925" s="200" t="s">
        <v>45</v>
      </c>
      <c r="O925" s="42"/>
      <c r="P925" s="201">
        <f>O925*H925</f>
        <v>0</v>
      </c>
      <c r="Q925" s="201">
        <v>0</v>
      </c>
      <c r="R925" s="201">
        <f>Q925*H925</f>
        <v>0</v>
      </c>
      <c r="S925" s="201">
        <v>0</v>
      </c>
      <c r="T925" s="202">
        <f>S925*H925</f>
        <v>0</v>
      </c>
      <c r="AR925" s="24" t="s">
        <v>166</v>
      </c>
      <c r="AT925" s="24" t="s">
        <v>161</v>
      </c>
      <c r="AU925" s="24" t="s">
        <v>84</v>
      </c>
      <c r="AY925" s="24" t="s">
        <v>159</v>
      </c>
      <c r="BE925" s="203">
        <f>IF(N925="základní",J925,0)</f>
        <v>0</v>
      </c>
      <c r="BF925" s="203">
        <f>IF(N925="snížená",J925,0)</f>
        <v>0</v>
      </c>
      <c r="BG925" s="203">
        <f>IF(N925="zákl. přenesená",J925,0)</f>
        <v>0</v>
      </c>
      <c r="BH925" s="203">
        <f>IF(N925="sníž. přenesená",J925,0)</f>
        <v>0</v>
      </c>
      <c r="BI925" s="203">
        <f>IF(N925="nulová",J925,0)</f>
        <v>0</v>
      </c>
      <c r="BJ925" s="24" t="s">
        <v>82</v>
      </c>
      <c r="BK925" s="203">
        <f>ROUND(I925*H925,2)</f>
        <v>0</v>
      </c>
      <c r="BL925" s="24" t="s">
        <v>166</v>
      </c>
      <c r="BM925" s="24" t="s">
        <v>1341</v>
      </c>
    </row>
    <row r="926" spans="2:65" s="11" customFormat="1" ht="12" x14ac:dyDescent="0.3">
      <c r="B926" s="204"/>
      <c r="C926" s="205"/>
      <c r="D926" s="206" t="s">
        <v>168</v>
      </c>
      <c r="E926" s="207" t="s">
        <v>30</v>
      </c>
      <c r="F926" s="208" t="s">
        <v>197</v>
      </c>
      <c r="G926" s="205"/>
      <c r="H926" s="207" t="s">
        <v>30</v>
      </c>
      <c r="I926" s="209"/>
      <c r="J926" s="205"/>
      <c r="K926" s="205"/>
      <c r="L926" s="210"/>
      <c r="M926" s="211"/>
      <c r="N926" s="212"/>
      <c r="O926" s="212"/>
      <c r="P926" s="212"/>
      <c r="Q926" s="212"/>
      <c r="R926" s="212"/>
      <c r="S926" s="212"/>
      <c r="T926" s="213"/>
      <c r="AT926" s="214" t="s">
        <v>168</v>
      </c>
      <c r="AU926" s="214" t="s">
        <v>84</v>
      </c>
      <c r="AV926" s="11" t="s">
        <v>82</v>
      </c>
      <c r="AW926" s="11" t="s">
        <v>37</v>
      </c>
      <c r="AX926" s="11" t="s">
        <v>74</v>
      </c>
      <c r="AY926" s="214" t="s">
        <v>159</v>
      </c>
    </row>
    <row r="927" spans="2:65" s="12" customFormat="1" ht="12" x14ac:dyDescent="0.3">
      <c r="B927" s="215"/>
      <c r="C927" s="216"/>
      <c r="D927" s="206" t="s">
        <v>168</v>
      </c>
      <c r="E927" s="217" t="s">
        <v>30</v>
      </c>
      <c r="F927" s="218" t="s">
        <v>1342</v>
      </c>
      <c r="G927" s="216"/>
      <c r="H927" s="219">
        <v>2728.2240000000002</v>
      </c>
      <c r="I927" s="220"/>
      <c r="J927" s="216"/>
      <c r="K927" s="216"/>
      <c r="L927" s="221"/>
      <c r="M927" s="222"/>
      <c r="N927" s="223"/>
      <c r="O927" s="223"/>
      <c r="P927" s="223"/>
      <c r="Q927" s="223"/>
      <c r="R927" s="223"/>
      <c r="S927" s="223"/>
      <c r="T927" s="224"/>
      <c r="AT927" s="225" t="s">
        <v>168</v>
      </c>
      <c r="AU927" s="225" t="s">
        <v>84</v>
      </c>
      <c r="AV927" s="12" t="s">
        <v>84</v>
      </c>
      <c r="AW927" s="12" t="s">
        <v>37</v>
      </c>
      <c r="AX927" s="12" t="s">
        <v>82</v>
      </c>
      <c r="AY927" s="225" t="s">
        <v>159</v>
      </c>
    </row>
    <row r="928" spans="2:65" s="1" customFormat="1" ht="16.5" customHeight="1" x14ac:dyDescent="0.3">
      <c r="B928" s="41"/>
      <c r="C928" s="192" t="s">
        <v>1343</v>
      </c>
      <c r="D928" s="192" t="s">
        <v>161</v>
      </c>
      <c r="E928" s="193" t="s">
        <v>1344</v>
      </c>
      <c r="F928" s="194" t="s">
        <v>1345</v>
      </c>
      <c r="G928" s="195" t="s">
        <v>208</v>
      </c>
      <c r="H928" s="196">
        <v>69.613</v>
      </c>
      <c r="I928" s="197"/>
      <c r="J928" s="198">
        <f>ROUND(I928*H928,2)</f>
        <v>0</v>
      </c>
      <c r="K928" s="194" t="s">
        <v>30</v>
      </c>
      <c r="L928" s="61"/>
      <c r="M928" s="199" t="s">
        <v>30</v>
      </c>
      <c r="N928" s="200" t="s">
        <v>45</v>
      </c>
      <c r="O928" s="42"/>
      <c r="P928" s="201">
        <f>O928*H928</f>
        <v>0</v>
      </c>
      <c r="Q928" s="201">
        <v>0</v>
      </c>
      <c r="R928" s="201">
        <f>Q928*H928</f>
        <v>0</v>
      </c>
      <c r="S928" s="201">
        <v>0</v>
      </c>
      <c r="T928" s="202">
        <f>S928*H928</f>
        <v>0</v>
      </c>
      <c r="AR928" s="24" t="s">
        <v>166</v>
      </c>
      <c r="AT928" s="24" t="s">
        <v>161</v>
      </c>
      <c r="AU928" s="24" t="s">
        <v>84</v>
      </c>
      <c r="AY928" s="24" t="s">
        <v>159</v>
      </c>
      <c r="BE928" s="203">
        <f>IF(N928="základní",J928,0)</f>
        <v>0</v>
      </c>
      <c r="BF928" s="203">
        <f>IF(N928="snížená",J928,0)</f>
        <v>0</v>
      </c>
      <c r="BG928" s="203">
        <f>IF(N928="zákl. přenesená",J928,0)</f>
        <v>0</v>
      </c>
      <c r="BH928" s="203">
        <f>IF(N928="sníž. přenesená",J928,0)</f>
        <v>0</v>
      </c>
      <c r="BI928" s="203">
        <f>IF(N928="nulová",J928,0)</f>
        <v>0</v>
      </c>
      <c r="BJ928" s="24" t="s">
        <v>82</v>
      </c>
      <c r="BK928" s="203">
        <f>ROUND(I928*H928,2)</f>
        <v>0</v>
      </c>
      <c r="BL928" s="24" t="s">
        <v>166</v>
      </c>
      <c r="BM928" s="24" t="s">
        <v>1346</v>
      </c>
    </row>
    <row r="929" spans="2:65" s="1" customFormat="1" ht="16.5" customHeight="1" x14ac:dyDescent="0.3">
      <c r="B929" s="41"/>
      <c r="C929" s="192" t="s">
        <v>1347</v>
      </c>
      <c r="D929" s="192" t="s">
        <v>161</v>
      </c>
      <c r="E929" s="193" t="s">
        <v>1348</v>
      </c>
      <c r="F929" s="194" t="s">
        <v>1349</v>
      </c>
      <c r="G929" s="195" t="s">
        <v>208</v>
      </c>
      <c r="H929" s="196">
        <v>61.100999999999999</v>
      </c>
      <c r="I929" s="197"/>
      <c r="J929" s="198">
        <f>ROUND(I929*H929,2)</f>
        <v>0</v>
      </c>
      <c r="K929" s="194" t="s">
        <v>30</v>
      </c>
      <c r="L929" s="61"/>
      <c r="M929" s="199" t="s">
        <v>30</v>
      </c>
      <c r="N929" s="200" t="s">
        <v>45</v>
      </c>
      <c r="O929" s="42"/>
      <c r="P929" s="201">
        <f>O929*H929</f>
        <v>0</v>
      </c>
      <c r="Q929" s="201">
        <v>0</v>
      </c>
      <c r="R929" s="201">
        <f>Q929*H929</f>
        <v>0</v>
      </c>
      <c r="S929" s="201">
        <v>0</v>
      </c>
      <c r="T929" s="202">
        <f>S929*H929</f>
        <v>0</v>
      </c>
      <c r="AR929" s="24" t="s">
        <v>166</v>
      </c>
      <c r="AT929" s="24" t="s">
        <v>161</v>
      </c>
      <c r="AU929" s="24" t="s">
        <v>84</v>
      </c>
      <c r="AY929" s="24" t="s">
        <v>159</v>
      </c>
      <c r="BE929" s="203">
        <f>IF(N929="základní",J929,0)</f>
        <v>0</v>
      </c>
      <c r="BF929" s="203">
        <f>IF(N929="snížená",J929,0)</f>
        <v>0</v>
      </c>
      <c r="BG929" s="203">
        <f>IF(N929="zákl. přenesená",J929,0)</f>
        <v>0</v>
      </c>
      <c r="BH929" s="203">
        <f>IF(N929="sníž. přenesená",J929,0)</f>
        <v>0</v>
      </c>
      <c r="BI929" s="203">
        <f>IF(N929="nulová",J929,0)</f>
        <v>0</v>
      </c>
      <c r="BJ929" s="24" t="s">
        <v>82</v>
      </c>
      <c r="BK929" s="203">
        <f>ROUND(I929*H929,2)</f>
        <v>0</v>
      </c>
      <c r="BL929" s="24" t="s">
        <v>166</v>
      </c>
      <c r="BM929" s="24" t="s">
        <v>1350</v>
      </c>
    </row>
    <row r="930" spans="2:65" s="1" customFormat="1" ht="16.5" customHeight="1" x14ac:dyDescent="0.3">
      <c r="B930" s="41"/>
      <c r="C930" s="192" t="s">
        <v>1351</v>
      </c>
      <c r="D930" s="192" t="s">
        <v>161</v>
      </c>
      <c r="E930" s="193" t="s">
        <v>1352</v>
      </c>
      <c r="F930" s="194" t="s">
        <v>1353</v>
      </c>
      <c r="G930" s="195" t="s">
        <v>208</v>
      </c>
      <c r="H930" s="196">
        <v>39.799999999999997</v>
      </c>
      <c r="I930" s="197"/>
      <c r="J930" s="198">
        <f>ROUND(I930*H930,2)</f>
        <v>0</v>
      </c>
      <c r="K930" s="194" t="s">
        <v>165</v>
      </c>
      <c r="L930" s="61"/>
      <c r="M930" s="199" t="s">
        <v>30</v>
      </c>
      <c r="N930" s="200" t="s">
        <v>45</v>
      </c>
      <c r="O930" s="42"/>
      <c r="P930" s="201">
        <f>O930*H930</f>
        <v>0</v>
      </c>
      <c r="Q930" s="201">
        <v>0</v>
      </c>
      <c r="R930" s="201">
        <f>Q930*H930</f>
        <v>0</v>
      </c>
      <c r="S930" s="201">
        <v>0</v>
      </c>
      <c r="T930" s="202">
        <f>S930*H930</f>
        <v>0</v>
      </c>
      <c r="AR930" s="24" t="s">
        <v>166</v>
      </c>
      <c r="AT930" s="24" t="s">
        <v>161</v>
      </c>
      <c r="AU930" s="24" t="s">
        <v>84</v>
      </c>
      <c r="AY930" s="24" t="s">
        <v>159</v>
      </c>
      <c r="BE930" s="203">
        <f>IF(N930="základní",J930,0)</f>
        <v>0</v>
      </c>
      <c r="BF930" s="203">
        <f>IF(N930="snížená",J930,0)</f>
        <v>0</v>
      </c>
      <c r="BG930" s="203">
        <f>IF(N930="zákl. přenesená",J930,0)</f>
        <v>0</v>
      </c>
      <c r="BH930" s="203">
        <f>IF(N930="sníž. přenesená",J930,0)</f>
        <v>0</v>
      </c>
      <c r="BI930" s="203">
        <f>IF(N930="nulová",J930,0)</f>
        <v>0</v>
      </c>
      <c r="BJ930" s="24" t="s">
        <v>82</v>
      </c>
      <c r="BK930" s="203">
        <f>ROUND(I930*H930,2)</f>
        <v>0</v>
      </c>
      <c r="BL930" s="24" t="s">
        <v>166</v>
      </c>
      <c r="BM930" s="24" t="s">
        <v>1354</v>
      </c>
    </row>
    <row r="931" spans="2:65" s="10" customFormat="1" ht="29.85" customHeight="1" x14ac:dyDescent="0.35">
      <c r="B931" s="176"/>
      <c r="C931" s="177"/>
      <c r="D931" s="178" t="s">
        <v>73</v>
      </c>
      <c r="E931" s="190" t="s">
        <v>1355</v>
      </c>
      <c r="F931" s="190" t="s">
        <v>1356</v>
      </c>
      <c r="G931" s="177"/>
      <c r="H931" s="177"/>
      <c r="I931" s="180"/>
      <c r="J931" s="191">
        <f>BK931</f>
        <v>0</v>
      </c>
      <c r="K931" s="177"/>
      <c r="L931" s="182"/>
      <c r="M931" s="183"/>
      <c r="N931" s="184"/>
      <c r="O931" s="184"/>
      <c r="P931" s="185">
        <f>SUM(P932:P935)</f>
        <v>0</v>
      </c>
      <c r="Q931" s="184"/>
      <c r="R931" s="185">
        <f>SUM(R932:R935)</f>
        <v>0</v>
      </c>
      <c r="S931" s="184"/>
      <c r="T931" s="186">
        <f>SUM(T932:T935)</f>
        <v>0</v>
      </c>
      <c r="AR931" s="187" t="s">
        <v>82</v>
      </c>
      <c r="AT931" s="188" t="s">
        <v>73</v>
      </c>
      <c r="AU931" s="188" t="s">
        <v>82</v>
      </c>
      <c r="AY931" s="187" t="s">
        <v>159</v>
      </c>
      <c r="BK931" s="189">
        <f>SUM(BK932:BK935)</f>
        <v>0</v>
      </c>
    </row>
    <row r="932" spans="2:65" s="1" customFormat="1" ht="38.25" customHeight="1" x14ac:dyDescent="0.3">
      <c r="B932" s="41"/>
      <c r="C932" s="192" t="s">
        <v>1357</v>
      </c>
      <c r="D932" s="192" t="s">
        <v>161</v>
      </c>
      <c r="E932" s="193" t="s">
        <v>1358</v>
      </c>
      <c r="F932" s="194" t="s">
        <v>1359</v>
      </c>
      <c r="G932" s="195" t="s">
        <v>208</v>
      </c>
      <c r="H932" s="196">
        <v>92.936999999999998</v>
      </c>
      <c r="I932" s="197"/>
      <c r="J932" s="198">
        <f>ROUND(I932*H932,2)</f>
        <v>0</v>
      </c>
      <c r="K932" s="194" t="s">
        <v>165</v>
      </c>
      <c r="L932" s="61"/>
      <c r="M932" s="199" t="s">
        <v>30</v>
      </c>
      <c r="N932" s="200" t="s">
        <v>45</v>
      </c>
      <c r="O932" s="42"/>
      <c r="P932" s="201">
        <f>O932*H932</f>
        <v>0</v>
      </c>
      <c r="Q932" s="201">
        <v>0</v>
      </c>
      <c r="R932" s="201">
        <f>Q932*H932</f>
        <v>0</v>
      </c>
      <c r="S932" s="201">
        <v>0</v>
      </c>
      <c r="T932" s="202">
        <f>S932*H932</f>
        <v>0</v>
      </c>
      <c r="AR932" s="24" t="s">
        <v>166</v>
      </c>
      <c r="AT932" s="24" t="s">
        <v>161</v>
      </c>
      <c r="AU932" s="24" t="s">
        <v>84</v>
      </c>
      <c r="AY932" s="24" t="s">
        <v>159</v>
      </c>
      <c r="BE932" s="203">
        <f>IF(N932="základní",J932,0)</f>
        <v>0</v>
      </c>
      <c r="BF932" s="203">
        <f>IF(N932="snížená",J932,0)</f>
        <v>0</v>
      </c>
      <c r="BG932" s="203">
        <f>IF(N932="zákl. přenesená",J932,0)</f>
        <v>0</v>
      </c>
      <c r="BH932" s="203">
        <f>IF(N932="sníž. přenesená",J932,0)</f>
        <v>0</v>
      </c>
      <c r="BI932" s="203">
        <f>IF(N932="nulová",J932,0)</f>
        <v>0</v>
      </c>
      <c r="BJ932" s="24" t="s">
        <v>82</v>
      </c>
      <c r="BK932" s="203">
        <f>ROUND(I932*H932,2)</f>
        <v>0</v>
      </c>
      <c r="BL932" s="24" t="s">
        <v>166</v>
      </c>
      <c r="BM932" s="24" t="s">
        <v>1360</v>
      </c>
    </row>
    <row r="933" spans="2:65" s="12" customFormat="1" ht="12" x14ac:dyDescent="0.3">
      <c r="B933" s="215"/>
      <c r="C933" s="216"/>
      <c r="D933" s="206" t="s">
        <v>168</v>
      </c>
      <c r="E933" s="217" t="s">
        <v>30</v>
      </c>
      <c r="F933" s="218" t="s">
        <v>1361</v>
      </c>
      <c r="G933" s="216"/>
      <c r="H933" s="219">
        <v>92.936999999999998</v>
      </c>
      <c r="I933" s="220"/>
      <c r="J933" s="216"/>
      <c r="K933" s="216"/>
      <c r="L933" s="221"/>
      <c r="M933" s="222"/>
      <c r="N933" s="223"/>
      <c r="O933" s="223"/>
      <c r="P933" s="223"/>
      <c r="Q933" s="223"/>
      <c r="R933" s="223"/>
      <c r="S933" s="223"/>
      <c r="T933" s="224"/>
      <c r="AT933" s="225" t="s">
        <v>168</v>
      </c>
      <c r="AU933" s="225" t="s">
        <v>84</v>
      </c>
      <c r="AV933" s="12" t="s">
        <v>84</v>
      </c>
      <c r="AW933" s="12" t="s">
        <v>37</v>
      </c>
      <c r="AX933" s="12" t="s">
        <v>82</v>
      </c>
      <c r="AY933" s="225" t="s">
        <v>159</v>
      </c>
    </row>
    <row r="934" spans="2:65" s="1" customFormat="1" ht="38.25" customHeight="1" x14ac:dyDescent="0.3">
      <c r="B934" s="41"/>
      <c r="C934" s="192" t="s">
        <v>1362</v>
      </c>
      <c r="D934" s="192" t="s">
        <v>161</v>
      </c>
      <c r="E934" s="193" t="s">
        <v>1363</v>
      </c>
      <c r="F934" s="194" t="s">
        <v>1364</v>
      </c>
      <c r="G934" s="195" t="s">
        <v>208</v>
      </c>
      <c r="H934" s="196">
        <v>92.936999999999998</v>
      </c>
      <c r="I934" s="197"/>
      <c r="J934" s="198">
        <f>ROUND(I934*H934,2)</f>
        <v>0</v>
      </c>
      <c r="K934" s="194" t="s">
        <v>165</v>
      </c>
      <c r="L934" s="61"/>
      <c r="M934" s="199" t="s">
        <v>30</v>
      </c>
      <c r="N934" s="200" t="s">
        <v>45</v>
      </c>
      <c r="O934" s="42"/>
      <c r="P934" s="201">
        <f>O934*H934</f>
        <v>0</v>
      </c>
      <c r="Q934" s="201">
        <v>0</v>
      </c>
      <c r="R934" s="201">
        <f>Q934*H934</f>
        <v>0</v>
      </c>
      <c r="S934" s="201">
        <v>0</v>
      </c>
      <c r="T934" s="202">
        <f>S934*H934</f>
        <v>0</v>
      </c>
      <c r="AR934" s="24" t="s">
        <v>166</v>
      </c>
      <c r="AT934" s="24" t="s">
        <v>161</v>
      </c>
      <c r="AU934" s="24" t="s">
        <v>84</v>
      </c>
      <c r="AY934" s="24" t="s">
        <v>159</v>
      </c>
      <c r="BE934" s="203">
        <f>IF(N934="základní",J934,0)</f>
        <v>0</v>
      </c>
      <c r="BF934" s="203">
        <f>IF(N934="snížená",J934,0)</f>
        <v>0</v>
      </c>
      <c r="BG934" s="203">
        <f>IF(N934="zákl. přenesená",J934,0)</f>
        <v>0</v>
      </c>
      <c r="BH934" s="203">
        <f>IF(N934="sníž. přenesená",J934,0)</f>
        <v>0</v>
      </c>
      <c r="BI934" s="203">
        <f>IF(N934="nulová",J934,0)</f>
        <v>0</v>
      </c>
      <c r="BJ934" s="24" t="s">
        <v>82</v>
      </c>
      <c r="BK934" s="203">
        <f>ROUND(I934*H934,2)</f>
        <v>0</v>
      </c>
      <c r="BL934" s="24" t="s">
        <v>166</v>
      </c>
      <c r="BM934" s="24" t="s">
        <v>1365</v>
      </c>
    </row>
    <row r="935" spans="2:65" s="12" customFormat="1" ht="12" x14ac:dyDescent="0.3">
      <c r="B935" s="215"/>
      <c r="C935" s="216"/>
      <c r="D935" s="206" t="s">
        <v>168</v>
      </c>
      <c r="E935" s="217" t="s">
        <v>30</v>
      </c>
      <c r="F935" s="218" t="s">
        <v>1361</v>
      </c>
      <c r="G935" s="216"/>
      <c r="H935" s="219">
        <v>92.936999999999998</v>
      </c>
      <c r="I935" s="220"/>
      <c r="J935" s="216"/>
      <c r="K935" s="216"/>
      <c r="L935" s="221"/>
      <c r="M935" s="222"/>
      <c r="N935" s="223"/>
      <c r="O935" s="223"/>
      <c r="P935" s="223"/>
      <c r="Q935" s="223"/>
      <c r="R935" s="223"/>
      <c r="S935" s="223"/>
      <c r="T935" s="224"/>
      <c r="AT935" s="225" t="s">
        <v>168</v>
      </c>
      <c r="AU935" s="225" t="s">
        <v>84</v>
      </c>
      <c r="AV935" s="12" t="s">
        <v>84</v>
      </c>
      <c r="AW935" s="12" t="s">
        <v>37</v>
      </c>
      <c r="AX935" s="12" t="s">
        <v>82</v>
      </c>
      <c r="AY935" s="225" t="s">
        <v>159</v>
      </c>
    </row>
    <row r="936" spans="2:65" s="10" customFormat="1" ht="37.35" customHeight="1" x14ac:dyDescent="0.35">
      <c r="B936" s="176"/>
      <c r="C936" s="177"/>
      <c r="D936" s="178" t="s">
        <v>73</v>
      </c>
      <c r="E936" s="179" t="s">
        <v>1366</v>
      </c>
      <c r="F936" s="179" t="s">
        <v>1367</v>
      </c>
      <c r="G936" s="177"/>
      <c r="H936" s="177"/>
      <c r="I936" s="180"/>
      <c r="J936" s="181">
        <f>BK936</f>
        <v>0</v>
      </c>
      <c r="K936" s="177"/>
      <c r="L936" s="182"/>
      <c r="M936" s="183"/>
      <c r="N936" s="184"/>
      <c r="O936" s="184"/>
      <c r="P936" s="185">
        <f>P937+P994+P1039+P1101+P1104+P1144+P1209+P1261+P1339+P1353+P1380+P1422+P1438+P1459+P1524</f>
        <v>0</v>
      </c>
      <c r="Q936" s="184"/>
      <c r="R936" s="185">
        <f>R937+R994+R1039+R1101+R1104+R1144+R1209+R1261+R1339+R1353+R1380+R1422+R1438+R1459+R1524</f>
        <v>18.763351000000004</v>
      </c>
      <c r="S936" s="184"/>
      <c r="T936" s="186">
        <f>T937+T994+T1039+T1101+T1104+T1144+T1209+T1261+T1339+T1353+T1380+T1422+T1438+T1459+T1524</f>
        <v>0</v>
      </c>
      <c r="AR936" s="187" t="s">
        <v>84</v>
      </c>
      <c r="AT936" s="188" t="s">
        <v>73</v>
      </c>
      <c r="AU936" s="188" t="s">
        <v>74</v>
      </c>
      <c r="AY936" s="187" t="s">
        <v>159</v>
      </c>
      <c r="BK936" s="189">
        <f>BK937+BK994+BK1039+BK1101+BK1104+BK1144+BK1209+BK1261+BK1339+BK1353+BK1380+BK1422+BK1438+BK1459+BK1524</f>
        <v>0</v>
      </c>
    </row>
    <row r="937" spans="2:65" s="10" customFormat="1" ht="19.95" customHeight="1" x14ac:dyDescent="0.35">
      <c r="B937" s="176"/>
      <c r="C937" s="177"/>
      <c r="D937" s="178" t="s">
        <v>73</v>
      </c>
      <c r="E937" s="190" t="s">
        <v>1368</v>
      </c>
      <c r="F937" s="190" t="s">
        <v>1369</v>
      </c>
      <c r="G937" s="177"/>
      <c r="H937" s="177"/>
      <c r="I937" s="180"/>
      <c r="J937" s="191">
        <f>BK937</f>
        <v>0</v>
      </c>
      <c r="K937" s="177"/>
      <c r="L937" s="182"/>
      <c r="M937" s="183"/>
      <c r="N937" s="184"/>
      <c r="O937" s="184"/>
      <c r="P937" s="185">
        <f>SUM(P938:P993)</f>
        <v>0</v>
      </c>
      <c r="Q937" s="184"/>
      <c r="R937" s="185">
        <f>SUM(R938:R993)</f>
        <v>0.24125600000000003</v>
      </c>
      <c r="S937" s="184"/>
      <c r="T937" s="186">
        <f>SUM(T938:T993)</f>
        <v>0</v>
      </c>
      <c r="AR937" s="187" t="s">
        <v>84</v>
      </c>
      <c r="AT937" s="188" t="s">
        <v>73</v>
      </c>
      <c r="AU937" s="188" t="s">
        <v>82</v>
      </c>
      <c r="AY937" s="187" t="s">
        <v>159</v>
      </c>
      <c r="BK937" s="189">
        <f>SUM(BK938:BK993)</f>
        <v>0</v>
      </c>
    </row>
    <row r="938" spans="2:65" s="1" customFormat="1" ht="25.5" customHeight="1" x14ac:dyDescent="0.3">
      <c r="B938" s="41"/>
      <c r="C938" s="192" t="s">
        <v>1370</v>
      </c>
      <c r="D938" s="192" t="s">
        <v>161</v>
      </c>
      <c r="E938" s="193" t="s">
        <v>1371</v>
      </c>
      <c r="F938" s="194" t="s">
        <v>1372</v>
      </c>
      <c r="G938" s="195" t="s">
        <v>214</v>
      </c>
      <c r="H938" s="196">
        <v>10</v>
      </c>
      <c r="I938" s="197"/>
      <c r="J938" s="198">
        <f>ROUND(I938*H938,2)</f>
        <v>0</v>
      </c>
      <c r="K938" s="194" t="s">
        <v>165</v>
      </c>
      <c r="L938" s="61"/>
      <c r="M938" s="199" t="s">
        <v>30</v>
      </c>
      <c r="N938" s="200" t="s">
        <v>45</v>
      </c>
      <c r="O938" s="42"/>
      <c r="P938" s="201">
        <f>O938*H938</f>
        <v>0</v>
      </c>
      <c r="Q938" s="201">
        <v>0</v>
      </c>
      <c r="R938" s="201">
        <f>Q938*H938</f>
        <v>0</v>
      </c>
      <c r="S938" s="201">
        <v>0</v>
      </c>
      <c r="T938" s="202">
        <f>S938*H938</f>
        <v>0</v>
      </c>
      <c r="AR938" s="24" t="s">
        <v>271</v>
      </c>
      <c r="AT938" s="24" t="s">
        <v>161</v>
      </c>
      <c r="AU938" s="24" t="s">
        <v>84</v>
      </c>
      <c r="AY938" s="24" t="s">
        <v>159</v>
      </c>
      <c r="BE938" s="203">
        <f>IF(N938="základní",J938,0)</f>
        <v>0</v>
      </c>
      <c r="BF938" s="203">
        <f>IF(N938="snížená",J938,0)</f>
        <v>0</v>
      </c>
      <c r="BG938" s="203">
        <f>IF(N938="zákl. přenesená",J938,0)</f>
        <v>0</v>
      </c>
      <c r="BH938" s="203">
        <f>IF(N938="sníž. přenesená",J938,0)</f>
        <v>0</v>
      </c>
      <c r="BI938" s="203">
        <f>IF(N938="nulová",J938,0)</f>
        <v>0</v>
      </c>
      <c r="BJ938" s="24" t="s">
        <v>82</v>
      </c>
      <c r="BK938" s="203">
        <f>ROUND(I938*H938,2)</f>
        <v>0</v>
      </c>
      <c r="BL938" s="24" t="s">
        <v>271</v>
      </c>
      <c r="BM938" s="24" t="s">
        <v>1373</v>
      </c>
    </row>
    <row r="939" spans="2:65" s="11" customFormat="1" ht="12" x14ac:dyDescent="0.3">
      <c r="B939" s="204"/>
      <c r="C939" s="205"/>
      <c r="D939" s="206" t="s">
        <v>168</v>
      </c>
      <c r="E939" s="207" t="s">
        <v>30</v>
      </c>
      <c r="F939" s="208" t="s">
        <v>1374</v>
      </c>
      <c r="G939" s="205"/>
      <c r="H939" s="207" t="s">
        <v>30</v>
      </c>
      <c r="I939" s="209"/>
      <c r="J939" s="205"/>
      <c r="K939" s="205"/>
      <c r="L939" s="210"/>
      <c r="M939" s="211"/>
      <c r="N939" s="212"/>
      <c r="O939" s="212"/>
      <c r="P939" s="212"/>
      <c r="Q939" s="212"/>
      <c r="R939" s="212"/>
      <c r="S939" s="212"/>
      <c r="T939" s="213"/>
      <c r="AT939" s="214" t="s">
        <v>168</v>
      </c>
      <c r="AU939" s="214" t="s">
        <v>84</v>
      </c>
      <c r="AV939" s="11" t="s">
        <v>82</v>
      </c>
      <c r="AW939" s="11" t="s">
        <v>37</v>
      </c>
      <c r="AX939" s="11" t="s">
        <v>74</v>
      </c>
      <c r="AY939" s="214" t="s">
        <v>159</v>
      </c>
    </row>
    <row r="940" spans="2:65" s="12" customFormat="1" ht="12" x14ac:dyDescent="0.3">
      <c r="B940" s="215"/>
      <c r="C940" s="216"/>
      <c r="D940" s="206" t="s">
        <v>168</v>
      </c>
      <c r="E940" s="217" t="s">
        <v>30</v>
      </c>
      <c r="F940" s="218" t="s">
        <v>1375</v>
      </c>
      <c r="G940" s="216"/>
      <c r="H940" s="219">
        <v>10</v>
      </c>
      <c r="I940" s="220"/>
      <c r="J940" s="216"/>
      <c r="K940" s="216"/>
      <c r="L940" s="221"/>
      <c r="M940" s="222"/>
      <c r="N940" s="223"/>
      <c r="O940" s="223"/>
      <c r="P940" s="223"/>
      <c r="Q940" s="223"/>
      <c r="R940" s="223"/>
      <c r="S940" s="223"/>
      <c r="T940" s="224"/>
      <c r="AT940" s="225" t="s">
        <v>168</v>
      </c>
      <c r="AU940" s="225" t="s">
        <v>84</v>
      </c>
      <c r="AV940" s="12" t="s">
        <v>84</v>
      </c>
      <c r="AW940" s="12" t="s">
        <v>37</v>
      </c>
      <c r="AX940" s="12" t="s">
        <v>82</v>
      </c>
      <c r="AY940" s="225" t="s">
        <v>159</v>
      </c>
    </row>
    <row r="941" spans="2:65" s="1" customFormat="1" ht="25.5" customHeight="1" x14ac:dyDescent="0.3">
      <c r="B941" s="41"/>
      <c r="C941" s="192" t="s">
        <v>1376</v>
      </c>
      <c r="D941" s="192" t="s">
        <v>161</v>
      </c>
      <c r="E941" s="193" t="s">
        <v>1377</v>
      </c>
      <c r="F941" s="194" t="s">
        <v>1378</v>
      </c>
      <c r="G941" s="195" t="s">
        <v>214</v>
      </c>
      <c r="H941" s="196">
        <v>19</v>
      </c>
      <c r="I941" s="197"/>
      <c r="J941" s="198">
        <f>ROUND(I941*H941,2)</f>
        <v>0</v>
      </c>
      <c r="K941" s="194" t="s">
        <v>165</v>
      </c>
      <c r="L941" s="61"/>
      <c r="M941" s="199" t="s">
        <v>30</v>
      </c>
      <c r="N941" s="200" t="s">
        <v>45</v>
      </c>
      <c r="O941" s="42"/>
      <c r="P941" s="201">
        <f>O941*H941</f>
        <v>0</v>
      </c>
      <c r="Q941" s="201">
        <v>0</v>
      </c>
      <c r="R941" s="201">
        <f>Q941*H941</f>
        <v>0</v>
      </c>
      <c r="S941" s="201">
        <v>0</v>
      </c>
      <c r="T941" s="202">
        <f>S941*H941</f>
        <v>0</v>
      </c>
      <c r="AR941" s="24" t="s">
        <v>271</v>
      </c>
      <c r="AT941" s="24" t="s">
        <v>161</v>
      </c>
      <c r="AU941" s="24" t="s">
        <v>84</v>
      </c>
      <c r="AY941" s="24" t="s">
        <v>159</v>
      </c>
      <c r="BE941" s="203">
        <f>IF(N941="základní",J941,0)</f>
        <v>0</v>
      </c>
      <c r="BF941" s="203">
        <f>IF(N941="snížená",J941,0)</f>
        <v>0</v>
      </c>
      <c r="BG941" s="203">
        <f>IF(N941="zákl. přenesená",J941,0)</f>
        <v>0</v>
      </c>
      <c r="BH941" s="203">
        <f>IF(N941="sníž. přenesená",J941,0)</f>
        <v>0</v>
      </c>
      <c r="BI941" s="203">
        <f>IF(N941="nulová",J941,0)</f>
        <v>0</v>
      </c>
      <c r="BJ941" s="24" t="s">
        <v>82</v>
      </c>
      <c r="BK941" s="203">
        <f>ROUND(I941*H941,2)</f>
        <v>0</v>
      </c>
      <c r="BL941" s="24" t="s">
        <v>271</v>
      </c>
      <c r="BM941" s="24" t="s">
        <v>1379</v>
      </c>
    </row>
    <row r="942" spans="2:65" s="11" customFormat="1" ht="12" x14ac:dyDescent="0.3">
      <c r="B942" s="204"/>
      <c r="C942" s="205"/>
      <c r="D942" s="206" t="s">
        <v>168</v>
      </c>
      <c r="E942" s="207" t="s">
        <v>30</v>
      </c>
      <c r="F942" s="208" t="s">
        <v>1380</v>
      </c>
      <c r="G942" s="205"/>
      <c r="H942" s="207" t="s">
        <v>30</v>
      </c>
      <c r="I942" s="209"/>
      <c r="J942" s="205"/>
      <c r="K942" s="205"/>
      <c r="L942" s="210"/>
      <c r="M942" s="211"/>
      <c r="N942" s="212"/>
      <c r="O942" s="212"/>
      <c r="P942" s="212"/>
      <c r="Q942" s="212"/>
      <c r="R942" s="212"/>
      <c r="S942" s="212"/>
      <c r="T942" s="213"/>
      <c r="AT942" s="214" t="s">
        <v>168</v>
      </c>
      <c r="AU942" s="214" t="s">
        <v>84</v>
      </c>
      <c r="AV942" s="11" t="s">
        <v>82</v>
      </c>
      <c r="AW942" s="11" t="s">
        <v>37</v>
      </c>
      <c r="AX942" s="11" t="s">
        <v>74</v>
      </c>
      <c r="AY942" s="214" t="s">
        <v>159</v>
      </c>
    </row>
    <row r="943" spans="2:65" s="11" customFormat="1" ht="12" x14ac:dyDescent="0.3">
      <c r="B943" s="204"/>
      <c r="C943" s="205"/>
      <c r="D943" s="206" t="s">
        <v>168</v>
      </c>
      <c r="E943" s="207" t="s">
        <v>30</v>
      </c>
      <c r="F943" s="208" t="s">
        <v>1381</v>
      </c>
      <c r="G943" s="205"/>
      <c r="H943" s="207" t="s">
        <v>30</v>
      </c>
      <c r="I943" s="209"/>
      <c r="J943" s="205"/>
      <c r="K943" s="205"/>
      <c r="L943" s="210"/>
      <c r="M943" s="211"/>
      <c r="N943" s="212"/>
      <c r="O943" s="212"/>
      <c r="P943" s="212"/>
      <c r="Q943" s="212"/>
      <c r="R943" s="212"/>
      <c r="S943" s="212"/>
      <c r="T943" s="213"/>
      <c r="AT943" s="214" t="s">
        <v>168</v>
      </c>
      <c r="AU943" s="214" t="s">
        <v>84</v>
      </c>
      <c r="AV943" s="11" t="s">
        <v>82</v>
      </c>
      <c r="AW943" s="11" t="s">
        <v>37</v>
      </c>
      <c r="AX943" s="11" t="s">
        <v>74</v>
      </c>
      <c r="AY943" s="214" t="s">
        <v>159</v>
      </c>
    </row>
    <row r="944" spans="2:65" s="12" customFormat="1" ht="12" x14ac:dyDescent="0.3">
      <c r="B944" s="215"/>
      <c r="C944" s="216"/>
      <c r="D944" s="206" t="s">
        <v>168</v>
      </c>
      <c r="E944" s="217" t="s">
        <v>30</v>
      </c>
      <c r="F944" s="218" t="s">
        <v>1382</v>
      </c>
      <c r="G944" s="216"/>
      <c r="H944" s="219">
        <v>8.92</v>
      </c>
      <c r="I944" s="220"/>
      <c r="J944" s="216"/>
      <c r="K944" s="216"/>
      <c r="L944" s="221"/>
      <c r="M944" s="222"/>
      <c r="N944" s="223"/>
      <c r="O944" s="223"/>
      <c r="P944" s="223"/>
      <c r="Q944" s="223"/>
      <c r="R944" s="223"/>
      <c r="S944" s="223"/>
      <c r="T944" s="224"/>
      <c r="AT944" s="225" t="s">
        <v>168</v>
      </c>
      <c r="AU944" s="225" t="s">
        <v>84</v>
      </c>
      <c r="AV944" s="12" t="s">
        <v>84</v>
      </c>
      <c r="AW944" s="12" t="s">
        <v>37</v>
      </c>
      <c r="AX944" s="12" t="s">
        <v>74</v>
      </c>
      <c r="AY944" s="225" t="s">
        <v>159</v>
      </c>
    </row>
    <row r="945" spans="2:65" s="11" customFormat="1" ht="12" x14ac:dyDescent="0.3">
      <c r="B945" s="204"/>
      <c r="C945" s="205"/>
      <c r="D945" s="206" t="s">
        <v>168</v>
      </c>
      <c r="E945" s="207" t="s">
        <v>30</v>
      </c>
      <c r="F945" s="208" t="s">
        <v>1383</v>
      </c>
      <c r="G945" s="205"/>
      <c r="H945" s="207" t="s">
        <v>30</v>
      </c>
      <c r="I945" s="209"/>
      <c r="J945" s="205"/>
      <c r="K945" s="205"/>
      <c r="L945" s="210"/>
      <c r="M945" s="211"/>
      <c r="N945" s="212"/>
      <c r="O945" s="212"/>
      <c r="P945" s="212"/>
      <c r="Q945" s="212"/>
      <c r="R945" s="212"/>
      <c r="S945" s="212"/>
      <c r="T945" s="213"/>
      <c r="AT945" s="214" t="s">
        <v>168</v>
      </c>
      <c r="AU945" s="214" t="s">
        <v>84</v>
      </c>
      <c r="AV945" s="11" t="s">
        <v>82</v>
      </c>
      <c r="AW945" s="11" t="s">
        <v>37</v>
      </c>
      <c r="AX945" s="11" t="s">
        <v>74</v>
      </c>
      <c r="AY945" s="214" t="s">
        <v>159</v>
      </c>
    </row>
    <row r="946" spans="2:65" s="12" customFormat="1" ht="12" x14ac:dyDescent="0.3">
      <c r="B946" s="215"/>
      <c r="C946" s="216"/>
      <c r="D946" s="206" t="s">
        <v>168</v>
      </c>
      <c r="E946" s="217" t="s">
        <v>30</v>
      </c>
      <c r="F946" s="218" t="s">
        <v>1384</v>
      </c>
      <c r="G946" s="216"/>
      <c r="H946" s="219">
        <v>8.375</v>
      </c>
      <c r="I946" s="220"/>
      <c r="J946" s="216"/>
      <c r="K946" s="216"/>
      <c r="L946" s="221"/>
      <c r="M946" s="222"/>
      <c r="N946" s="223"/>
      <c r="O946" s="223"/>
      <c r="P946" s="223"/>
      <c r="Q946" s="223"/>
      <c r="R946" s="223"/>
      <c r="S946" s="223"/>
      <c r="T946" s="224"/>
      <c r="AT946" s="225" t="s">
        <v>168</v>
      </c>
      <c r="AU946" s="225" t="s">
        <v>84</v>
      </c>
      <c r="AV946" s="12" t="s">
        <v>84</v>
      </c>
      <c r="AW946" s="12" t="s">
        <v>37</v>
      </c>
      <c r="AX946" s="12" t="s">
        <v>74</v>
      </c>
      <c r="AY946" s="225" t="s">
        <v>159</v>
      </c>
    </row>
    <row r="947" spans="2:65" s="12" customFormat="1" ht="12" x14ac:dyDescent="0.3">
      <c r="B947" s="215"/>
      <c r="C947" s="216"/>
      <c r="D947" s="206" t="s">
        <v>168</v>
      </c>
      <c r="E947" s="217" t="s">
        <v>30</v>
      </c>
      <c r="F947" s="218" t="s">
        <v>1385</v>
      </c>
      <c r="G947" s="216"/>
      <c r="H947" s="219">
        <v>1.7050000000000001</v>
      </c>
      <c r="I947" s="220"/>
      <c r="J947" s="216"/>
      <c r="K947" s="216"/>
      <c r="L947" s="221"/>
      <c r="M947" s="222"/>
      <c r="N947" s="223"/>
      <c r="O947" s="223"/>
      <c r="P947" s="223"/>
      <c r="Q947" s="223"/>
      <c r="R947" s="223"/>
      <c r="S947" s="223"/>
      <c r="T947" s="224"/>
      <c r="AT947" s="225" t="s">
        <v>168</v>
      </c>
      <c r="AU947" s="225" t="s">
        <v>84</v>
      </c>
      <c r="AV947" s="12" t="s">
        <v>84</v>
      </c>
      <c r="AW947" s="12" t="s">
        <v>37</v>
      </c>
      <c r="AX947" s="12" t="s">
        <v>74</v>
      </c>
      <c r="AY947" s="225" t="s">
        <v>159</v>
      </c>
    </row>
    <row r="948" spans="2:65" s="13" customFormat="1" ht="12" x14ac:dyDescent="0.3">
      <c r="B948" s="226"/>
      <c r="C948" s="227"/>
      <c r="D948" s="206" t="s">
        <v>168</v>
      </c>
      <c r="E948" s="228" t="s">
        <v>30</v>
      </c>
      <c r="F948" s="229" t="s">
        <v>186</v>
      </c>
      <c r="G948" s="227"/>
      <c r="H948" s="230">
        <v>19</v>
      </c>
      <c r="I948" s="231"/>
      <c r="J948" s="227"/>
      <c r="K948" s="227"/>
      <c r="L948" s="232"/>
      <c r="M948" s="233"/>
      <c r="N948" s="234"/>
      <c r="O948" s="234"/>
      <c r="P948" s="234"/>
      <c r="Q948" s="234"/>
      <c r="R948" s="234"/>
      <c r="S948" s="234"/>
      <c r="T948" s="235"/>
      <c r="AT948" s="236" t="s">
        <v>168</v>
      </c>
      <c r="AU948" s="236" t="s">
        <v>84</v>
      </c>
      <c r="AV948" s="13" t="s">
        <v>166</v>
      </c>
      <c r="AW948" s="13" t="s">
        <v>37</v>
      </c>
      <c r="AX948" s="13" t="s">
        <v>82</v>
      </c>
      <c r="AY948" s="236" t="s">
        <v>159</v>
      </c>
    </row>
    <row r="949" spans="2:65" s="1" customFormat="1" ht="16.5" customHeight="1" x14ac:dyDescent="0.3">
      <c r="B949" s="41"/>
      <c r="C949" s="237" t="s">
        <v>1386</v>
      </c>
      <c r="D949" s="237" t="s">
        <v>422</v>
      </c>
      <c r="E949" s="238" t="s">
        <v>1387</v>
      </c>
      <c r="F949" s="239" t="s">
        <v>1388</v>
      </c>
      <c r="G949" s="240" t="s">
        <v>208</v>
      </c>
      <c r="H949" s="241">
        <v>0.01</v>
      </c>
      <c r="I949" s="242"/>
      <c r="J949" s="243">
        <f>ROUND(I949*H949,2)</f>
        <v>0</v>
      </c>
      <c r="K949" s="239" t="s">
        <v>165</v>
      </c>
      <c r="L949" s="244"/>
      <c r="M949" s="245" t="s">
        <v>30</v>
      </c>
      <c r="N949" s="246" t="s">
        <v>45</v>
      </c>
      <c r="O949" s="42"/>
      <c r="P949" s="201">
        <f>O949*H949</f>
        <v>0</v>
      </c>
      <c r="Q949" s="201">
        <v>1</v>
      </c>
      <c r="R949" s="201">
        <f>Q949*H949</f>
        <v>0.01</v>
      </c>
      <c r="S949" s="201">
        <v>0</v>
      </c>
      <c r="T949" s="202">
        <f>S949*H949</f>
        <v>0</v>
      </c>
      <c r="AR949" s="24" t="s">
        <v>377</v>
      </c>
      <c r="AT949" s="24" t="s">
        <v>422</v>
      </c>
      <c r="AU949" s="24" t="s">
        <v>84</v>
      </c>
      <c r="AY949" s="24" t="s">
        <v>159</v>
      </c>
      <c r="BE949" s="203">
        <f>IF(N949="základní",J949,0)</f>
        <v>0</v>
      </c>
      <c r="BF949" s="203">
        <f>IF(N949="snížená",J949,0)</f>
        <v>0</v>
      </c>
      <c r="BG949" s="203">
        <f>IF(N949="zákl. přenesená",J949,0)</f>
        <v>0</v>
      </c>
      <c r="BH949" s="203">
        <f>IF(N949="sníž. přenesená",J949,0)</f>
        <v>0</v>
      </c>
      <c r="BI949" s="203">
        <f>IF(N949="nulová",J949,0)</f>
        <v>0</v>
      </c>
      <c r="BJ949" s="24" t="s">
        <v>82</v>
      </c>
      <c r="BK949" s="203">
        <f>ROUND(I949*H949,2)</f>
        <v>0</v>
      </c>
      <c r="BL949" s="24" t="s">
        <v>271</v>
      </c>
      <c r="BM949" s="24" t="s">
        <v>1389</v>
      </c>
    </row>
    <row r="950" spans="2:65" s="11" customFormat="1" ht="12" x14ac:dyDescent="0.3">
      <c r="B950" s="204"/>
      <c r="C950" s="205"/>
      <c r="D950" s="206" t="s">
        <v>168</v>
      </c>
      <c r="E950" s="207" t="s">
        <v>30</v>
      </c>
      <c r="F950" s="208" t="s">
        <v>1390</v>
      </c>
      <c r="G950" s="205"/>
      <c r="H950" s="207" t="s">
        <v>30</v>
      </c>
      <c r="I950" s="209"/>
      <c r="J950" s="205"/>
      <c r="K950" s="205"/>
      <c r="L950" s="210"/>
      <c r="M950" s="211"/>
      <c r="N950" s="212"/>
      <c r="O950" s="212"/>
      <c r="P950" s="212"/>
      <c r="Q950" s="212"/>
      <c r="R950" s="212"/>
      <c r="S950" s="212"/>
      <c r="T950" s="213"/>
      <c r="AT950" s="214" t="s">
        <v>168</v>
      </c>
      <c r="AU950" s="214" t="s">
        <v>84</v>
      </c>
      <c r="AV950" s="11" t="s">
        <v>82</v>
      </c>
      <c r="AW950" s="11" t="s">
        <v>37</v>
      </c>
      <c r="AX950" s="11" t="s">
        <v>74</v>
      </c>
      <c r="AY950" s="214" t="s">
        <v>159</v>
      </c>
    </row>
    <row r="951" spans="2:65" s="11" customFormat="1" ht="12" x14ac:dyDescent="0.3">
      <c r="B951" s="204"/>
      <c r="C951" s="205"/>
      <c r="D951" s="206" t="s">
        <v>168</v>
      </c>
      <c r="E951" s="207" t="s">
        <v>30</v>
      </c>
      <c r="F951" s="208" t="s">
        <v>1391</v>
      </c>
      <c r="G951" s="205"/>
      <c r="H951" s="207" t="s">
        <v>30</v>
      </c>
      <c r="I951" s="209"/>
      <c r="J951" s="205"/>
      <c r="K951" s="205"/>
      <c r="L951" s="210"/>
      <c r="M951" s="211"/>
      <c r="N951" s="212"/>
      <c r="O951" s="212"/>
      <c r="P951" s="212"/>
      <c r="Q951" s="212"/>
      <c r="R951" s="212"/>
      <c r="S951" s="212"/>
      <c r="T951" s="213"/>
      <c r="AT951" s="214" t="s">
        <v>168</v>
      </c>
      <c r="AU951" s="214" t="s">
        <v>84</v>
      </c>
      <c r="AV951" s="11" t="s">
        <v>82</v>
      </c>
      <c r="AW951" s="11" t="s">
        <v>37</v>
      </c>
      <c r="AX951" s="11" t="s">
        <v>74</v>
      </c>
      <c r="AY951" s="214" t="s">
        <v>159</v>
      </c>
    </row>
    <row r="952" spans="2:65" s="12" customFormat="1" ht="12" x14ac:dyDescent="0.3">
      <c r="B952" s="215"/>
      <c r="C952" s="216"/>
      <c r="D952" s="206" t="s">
        <v>168</v>
      </c>
      <c r="E952" s="217" t="s">
        <v>30</v>
      </c>
      <c r="F952" s="218" t="s">
        <v>1392</v>
      </c>
      <c r="G952" s="216"/>
      <c r="H952" s="219">
        <v>3.0000000000000001E-3</v>
      </c>
      <c r="I952" s="220"/>
      <c r="J952" s="216"/>
      <c r="K952" s="216"/>
      <c r="L952" s="221"/>
      <c r="M952" s="222"/>
      <c r="N952" s="223"/>
      <c r="O952" s="223"/>
      <c r="P952" s="223"/>
      <c r="Q952" s="223"/>
      <c r="R952" s="223"/>
      <c r="S952" s="223"/>
      <c r="T952" s="224"/>
      <c r="AT952" s="225" t="s">
        <v>168</v>
      </c>
      <c r="AU952" s="225" t="s">
        <v>84</v>
      </c>
      <c r="AV952" s="12" t="s">
        <v>84</v>
      </c>
      <c r="AW952" s="12" t="s">
        <v>37</v>
      </c>
      <c r="AX952" s="12" t="s">
        <v>74</v>
      </c>
      <c r="AY952" s="225" t="s">
        <v>159</v>
      </c>
    </row>
    <row r="953" spans="2:65" s="11" customFormat="1" ht="12" x14ac:dyDescent="0.3">
      <c r="B953" s="204"/>
      <c r="C953" s="205"/>
      <c r="D953" s="206" t="s">
        <v>168</v>
      </c>
      <c r="E953" s="207" t="s">
        <v>30</v>
      </c>
      <c r="F953" s="208" t="s">
        <v>1393</v>
      </c>
      <c r="G953" s="205"/>
      <c r="H953" s="207" t="s">
        <v>30</v>
      </c>
      <c r="I953" s="209"/>
      <c r="J953" s="205"/>
      <c r="K953" s="205"/>
      <c r="L953" s="210"/>
      <c r="M953" s="211"/>
      <c r="N953" s="212"/>
      <c r="O953" s="212"/>
      <c r="P953" s="212"/>
      <c r="Q953" s="212"/>
      <c r="R953" s="212"/>
      <c r="S953" s="212"/>
      <c r="T953" s="213"/>
      <c r="AT953" s="214" t="s">
        <v>168</v>
      </c>
      <c r="AU953" s="214" t="s">
        <v>84</v>
      </c>
      <c r="AV953" s="11" t="s">
        <v>82</v>
      </c>
      <c r="AW953" s="11" t="s">
        <v>37</v>
      </c>
      <c r="AX953" s="11" t="s">
        <v>74</v>
      </c>
      <c r="AY953" s="214" t="s">
        <v>159</v>
      </c>
    </row>
    <row r="954" spans="2:65" s="12" customFormat="1" ht="12" x14ac:dyDescent="0.3">
      <c r="B954" s="215"/>
      <c r="C954" s="216"/>
      <c r="D954" s="206" t="s">
        <v>168</v>
      </c>
      <c r="E954" s="217" t="s">
        <v>30</v>
      </c>
      <c r="F954" s="218" t="s">
        <v>1394</v>
      </c>
      <c r="G954" s="216"/>
      <c r="H954" s="219">
        <v>7.0000000000000001E-3</v>
      </c>
      <c r="I954" s="220"/>
      <c r="J954" s="216"/>
      <c r="K954" s="216"/>
      <c r="L954" s="221"/>
      <c r="M954" s="222"/>
      <c r="N954" s="223"/>
      <c r="O954" s="223"/>
      <c r="P954" s="223"/>
      <c r="Q954" s="223"/>
      <c r="R954" s="223"/>
      <c r="S954" s="223"/>
      <c r="T954" s="224"/>
      <c r="AT954" s="225" t="s">
        <v>168</v>
      </c>
      <c r="AU954" s="225" t="s">
        <v>84</v>
      </c>
      <c r="AV954" s="12" t="s">
        <v>84</v>
      </c>
      <c r="AW954" s="12" t="s">
        <v>37</v>
      </c>
      <c r="AX954" s="12" t="s">
        <v>74</v>
      </c>
      <c r="AY954" s="225" t="s">
        <v>159</v>
      </c>
    </row>
    <row r="955" spans="2:65" s="13" customFormat="1" ht="12" x14ac:dyDescent="0.3">
      <c r="B955" s="226"/>
      <c r="C955" s="227"/>
      <c r="D955" s="206" t="s">
        <v>168</v>
      </c>
      <c r="E955" s="228" t="s">
        <v>30</v>
      </c>
      <c r="F955" s="229" t="s">
        <v>186</v>
      </c>
      <c r="G955" s="227"/>
      <c r="H955" s="230">
        <v>0.01</v>
      </c>
      <c r="I955" s="231"/>
      <c r="J955" s="227"/>
      <c r="K955" s="227"/>
      <c r="L955" s="232"/>
      <c r="M955" s="233"/>
      <c r="N955" s="234"/>
      <c r="O955" s="234"/>
      <c r="P955" s="234"/>
      <c r="Q955" s="234"/>
      <c r="R955" s="234"/>
      <c r="S955" s="234"/>
      <c r="T955" s="235"/>
      <c r="AT955" s="236" t="s">
        <v>168</v>
      </c>
      <c r="AU955" s="236" t="s">
        <v>84</v>
      </c>
      <c r="AV955" s="13" t="s">
        <v>166</v>
      </c>
      <c r="AW955" s="13" t="s">
        <v>37</v>
      </c>
      <c r="AX955" s="13" t="s">
        <v>82</v>
      </c>
      <c r="AY955" s="236" t="s">
        <v>159</v>
      </c>
    </row>
    <row r="956" spans="2:65" s="1" customFormat="1" ht="25.5" customHeight="1" x14ac:dyDescent="0.3">
      <c r="B956" s="41"/>
      <c r="C956" s="192" t="s">
        <v>1395</v>
      </c>
      <c r="D956" s="192" t="s">
        <v>161</v>
      </c>
      <c r="E956" s="193" t="s">
        <v>1396</v>
      </c>
      <c r="F956" s="194" t="s">
        <v>1397</v>
      </c>
      <c r="G956" s="195" t="s">
        <v>214</v>
      </c>
      <c r="H956" s="196">
        <v>10</v>
      </c>
      <c r="I956" s="197"/>
      <c r="J956" s="198">
        <f>ROUND(I956*H956,2)</f>
        <v>0</v>
      </c>
      <c r="K956" s="194" t="s">
        <v>165</v>
      </c>
      <c r="L956" s="61"/>
      <c r="M956" s="199" t="s">
        <v>30</v>
      </c>
      <c r="N956" s="200" t="s">
        <v>45</v>
      </c>
      <c r="O956" s="42"/>
      <c r="P956" s="201">
        <f>O956*H956</f>
        <v>0</v>
      </c>
      <c r="Q956" s="201">
        <v>4.0000000000000002E-4</v>
      </c>
      <c r="R956" s="201">
        <f>Q956*H956</f>
        <v>4.0000000000000001E-3</v>
      </c>
      <c r="S956" s="201">
        <v>0</v>
      </c>
      <c r="T956" s="202">
        <f>S956*H956</f>
        <v>0</v>
      </c>
      <c r="AR956" s="24" t="s">
        <v>271</v>
      </c>
      <c r="AT956" s="24" t="s">
        <v>161</v>
      </c>
      <c r="AU956" s="24" t="s">
        <v>84</v>
      </c>
      <c r="AY956" s="24" t="s">
        <v>159</v>
      </c>
      <c r="BE956" s="203">
        <f>IF(N956="základní",J956,0)</f>
        <v>0</v>
      </c>
      <c r="BF956" s="203">
        <f>IF(N956="snížená",J956,0)</f>
        <v>0</v>
      </c>
      <c r="BG956" s="203">
        <f>IF(N956="zákl. přenesená",J956,0)</f>
        <v>0</v>
      </c>
      <c r="BH956" s="203">
        <f>IF(N956="sníž. přenesená",J956,0)</f>
        <v>0</v>
      </c>
      <c r="BI956" s="203">
        <f>IF(N956="nulová",J956,0)</f>
        <v>0</v>
      </c>
      <c r="BJ956" s="24" t="s">
        <v>82</v>
      </c>
      <c r="BK956" s="203">
        <f>ROUND(I956*H956,2)</f>
        <v>0</v>
      </c>
      <c r="BL956" s="24" t="s">
        <v>271</v>
      </c>
      <c r="BM956" s="24" t="s">
        <v>1398</v>
      </c>
    </row>
    <row r="957" spans="2:65" s="11" customFormat="1" ht="12" x14ac:dyDescent="0.3">
      <c r="B957" s="204"/>
      <c r="C957" s="205"/>
      <c r="D957" s="206" t="s">
        <v>168</v>
      </c>
      <c r="E957" s="207" t="s">
        <v>30</v>
      </c>
      <c r="F957" s="208" t="s">
        <v>1399</v>
      </c>
      <c r="G957" s="205"/>
      <c r="H957" s="207" t="s">
        <v>30</v>
      </c>
      <c r="I957" s="209"/>
      <c r="J957" s="205"/>
      <c r="K957" s="205"/>
      <c r="L957" s="210"/>
      <c r="M957" s="211"/>
      <c r="N957" s="212"/>
      <c r="O957" s="212"/>
      <c r="P957" s="212"/>
      <c r="Q957" s="212"/>
      <c r="R957" s="212"/>
      <c r="S957" s="212"/>
      <c r="T957" s="213"/>
      <c r="AT957" s="214" t="s">
        <v>168</v>
      </c>
      <c r="AU957" s="214" t="s">
        <v>84</v>
      </c>
      <c r="AV957" s="11" t="s">
        <v>82</v>
      </c>
      <c r="AW957" s="11" t="s">
        <v>37</v>
      </c>
      <c r="AX957" s="11" t="s">
        <v>74</v>
      </c>
      <c r="AY957" s="214" t="s">
        <v>159</v>
      </c>
    </row>
    <row r="958" spans="2:65" s="12" customFormat="1" ht="12" x14ac:dyDescent="0.3">
      <c r="B958" s="215"/>
      <c r="C958" s="216"/>
      <c r="D958" s="206" t="s">
        <v>168</v>
      </c>
      <c r="E958" s="217" t="s">
        <v>30</v>
      </c>
      <c r="F958" s="218" t="s">
        <v>613</v>
      </c>
      <c r="G958" s="216"/>
      <c r="H958" s="219">
        <v>10</v>
      </c>
      <c r="I958" s="220"/>
      <c r="J958" s="216"/>
      <c r="K958" s="216"/>
      <c r="L958" s="221"/>
      <c r="M958" s="222"/>
      <c r="N958" s="223"/>
      <c r="O958" s="223"/>
      <c r="P958" s="223"/>
      <c r="Q958" s="223"/>
      <c r="R958" s="223"/>
      <c r="S958" s="223"/>
      <c r="T958" s="224"/>
      <c r="AT958" s="225" t="s">
        <v>168</v>
      </c>
      <c r="AU958" s="225" t="s">
        <v>84</v>
      </c>
      <c r="AV958" s="12" t="s">
        <v>84</v>
      </c>
      <c r="AW958" s="12" t="s">
        <v>37</v>
      </c>
      <c r="AX958" s="12" t="s">
        <v>82</v>
      </c>
      <c r="AY958" s="225" t="s">
        <v>159</v>
      </c>
    </row>
    <row r="959" spans="2:65" s="1" customFormat="1" ht="25.5" customHeight="1" x14ac:dyDescent="0.3">
      <c r="B959" s="41"/>
      <c r="C959" s="192" t="s">
        <v>1400</v>
      </c>
      <c r="D959" s="192" t="s">
        <v>161</v>
      </c>
      <c r="E959" s="193" t="s">
        <v>1401</v>
      </c>
      <c r="F959" s="194" t="s">
        <v>1402</v>
      </c>
      <c r="G959" s="195" t="s">
        <v>214</v>
      </c>
      <c r="H959" s="196">
        <v>19</v>
      </c>
      <c r="I959" s="197"/>
      <c r="J959" s="198">
        <f>ROUND(I959*H959,2)</f>
        <v>0</v>
      </c>
      <c r="K959" s="194" t="s">
        <v>165</v>
      </c>
      <c r="L959" s="61"/>
      <c r="M959" s="199" t="s">
        <v>30</v>
      </c>
      <c r="N959" s="200" t="s">
        <v>45</v>
      </c>
      <c r="O959" s="42"/>
      <c r="P959" s="201">
        <f>O959*H959</f>
        <v>0</v>
      </c>
      <c r="Q959" s="201">
        <v>4.0000000000000002E-4</v>
      </c>
      <c r="R959" s="201">
        <f>Q959*H959</f>
        <v>7.6E-3</v>
      </c>
      <c r="S959" s="201">
        <v>0</v>
      </c>
      <c r="T959" s="202">
        <f>S959*H959</f>
        <v>0</v>
      </c>
      <c r="AR959" s="24" t="s">
        <v>271</v>
      </c>
      <c r="AT959" s="24" t="s">
        <v>161</v>
      </c>
      <c r="AU959" s="24" t="s">
        <v>84</v>
      </c>
      <c r="AY959" s="24" t="s">
        <v>159</v>
      </c>
      <c r="BE959" s="203">
        <f>IF(N959="základní",J959,0)</f>
        <v>0</v>
      </c>
      <c r="BF959" s="203">
        <f>IF(N959="snížená",J959,0)</f>
        <v>0</v>
      </c>
      <c r="BG959" s="203">
        <f>IF(N959="zákl. přenesená",J959,0)</f>
        <v>0</v>
      </c>
      <c r="BH959" s="203">
        <f>IF(N959="sníž. přenesená",J959,0)</f>
        <v>0</v>
      </c>
      <c r="BI959" s="203">
        <f>IF(N959="nulová",J959,0)</f>
        <v>0</v>
      </c>
      <c r="BJ959" s="24" t="s">
        <v>82</v>
      </c>
      <c r="BK959" s="203">
        <f>ROUND(I959*H959,2)</f>
        <v>0</v>
      </c>
      <c r="BL959" s="24" t="s">
        <v>271</v>
      </c>
      <c r="BM959" s="24" t="s">
        <v>1403</v>
      </c>
    </row>
    <row r="960" spans="2:65" s="11" customFormat="1" ht="12" x14ac:dyDescent="0.3">
      <c r="B960" s="204"/>
      <c r="C960" s="205"/>
      <c r="D960" s="206" t="s">
        <v>168</v>
      </c>
      <c r="E960" s="207" t="s">
        <v>30</v>
      </c>
      <c r="F960" s="208" t="s">
        <v>1404</v>
      </c>
      <c r="G960" s="205"/>
      <c r="H960" s="207" t="s">
        <v>30</v>
      </c>
      <c r="I960" s="209"/>
      <c r="J960" s="205"/>
      <c r="K960" s="205"/>
      <c r="L960" s="210"/>
      <c r="M960" s="211"/>
      <c r="N960" s="212"/>
      <c r="O960" s="212"/>
      <c r="P960" s="212"/>
      <c r="Q960" s="212"/>
      <c r="R960" s="212"/>
      <c r="S960" s="212"/>
      <c r="T960" s="213"/>
      <c r="AT960" s="214" t="s">
        <v>168</v>
      </c>
      <c r="AU960" s="214" t="s">
        <v>84</v>
      </c>
      <c r="AV960" s="11" t="s">
        <v>82</v>
      </c>
      <c r="AW960" s="11" t="s">
        <v>37</v>
      </c>
      <c r="AX960" s="11" t="s">
        <v>74</v>
      </c>
      <c r="AY960" s="214" t="s">
        <v>159</v>
      </c>
    </row>
    <row r="961" spans="2:65" s="12" customFormat="1" ht="12" x14ac:dyDescent="0.3">
      <c r="B961" s="215"/>
      <c r="C961" s="216"/>
      <c r="D961" s="206" t="s">
        <v>168</v>
      </c>
      <c r="E961" s="217" t="s">
        <v>30</v>
      </c>
      <c r="F961" s="218" t="s">
        <v>1405</v>
      </c>
      <c r="G961" s="216"/>
      <c r="H961" s="219">
        <v>19</v>
      </c>
      <c r="I961" s="220"/>
      <c r="J961" s="216"/>
      <c r="K961" s="216"/>
      <c r="L961" s="221"/>
      <c r="M961" s="222"/>
      <c r="N961" s="223"/>
      <c r="O961" s="223"/>
      <c r="P961" s="223"/>
      <c r="Q961" s="223"/>
      <c r="R961" s="223"/>
      <c r="S961" s="223"/>
      <c r="T961" s="224"/>
      <c r="AT961" s="225" t="s">
        <v>168</v>
      </c>
      <c r="AU961" s="225" t="s">
        <v>84</v>
      </c>
      <c r="AV961" s="12" t="s">
        <v>84</v>
      </c>
      <c r="AW961" s="12" t="s">
        <v>37</v>
      </c>
      <c r="AX961" s="12" t="s">
        <v>82</v>
      </c>
      <c r="AY961" s="225" t="s">
        <v>159</v>
      </c>
    </row>
    <row r="962" spans="2:65" s="1" customFormat="1" ht="25.5" customHeight="1" x14ac:dyDescent="0.3">
      <c r="B962" s="41"/>
      <c r="C962" s="237" t="s">
        <v>1406</v>
      </c>
      <c r="D962" s="237" t="s">
        <v>422</v>
      </c>
      <c r="E962" s="238" t="s">
        <v>1407</v>
      </c>
      <c r="F962" s="239" t="s">
        <v>1408</v>
      </c>
      <c r="G962" s="240" t="s">
        <v>214</v>
      </c>
      <c r="H962" s="241">
        <v>34.64</v>
      </c>
      <c r="I962" s="242"/>
      <c r="J962" s="243">
        <f>ROUND(I962*H962,2)</f>
        <v>0</v>
      </c>
      <c r="K962" s="239" t="s">
        <v>165</v>
      </c>
      <c r="L962" s="244"/>
      <c r="M962" s="245" t="s">
        <v>30</v>
      </c>
      <c r="N962" s="246" t="s">
        <v>45</v>
      </c>
      <c r="O962" s="42"/>
      <c r="P962" s="201">
        <f>O962*H962</f>
        <v>0</v>
      </c>
      <c r="Q962" s="201">
        <v>4.8999999999999998E-3</v>
      </c>
      <c r="R962" s="201">
        <f>Q962*H962</f>
        <v>0.169736</v>
      </c>
      <c r="S962" s="201">
        <v>0</v>
      </c>
      <c r="T962" s="202">
        <f>S962*H962</f>
        <v>0</v>
      </c>
      <c r="AR962" s="24" t="s">
        <v>377</v>
      </c>
      <c r="AT962" s="24" t="s">
        <v>422</v>
      </c>
      <c r="AU962" s="24" t="s">
        <v>84</v>
      </c>
      <c r="AY962" s="24" t="s">
        <v>159</v>
      </c>
      <c r="BE962" s="203">
        <f>IF(N962="základní",J962,0)</f>
        <v>0</v>
      </c>
      <c r="BF962" s="203">
        <f>IF(N962="snížená",J962,0)</f>
        <v>0</v>
      </c>
      <c r="BG962" s="203">
        <f>IF(N962="zákl. přenesená",J962,0)</f>
        <v>0</v>
      </c>
      <c r="BH962" s="203">
        <f>IF(N962="sníž. přenesená",J962,0)</f>
        <v>0</v>
      </c>
      <c r="BI962" s="203">
        <f>IF(N962="nulová",J962,0)</f>
        <v>0</v>
      </c>
      <c r="BJ962" s="24" t="s">
        <v>82</v>
      </c>
      <c r="BK962" s="203">
        <f>ROUND(I962*H962,2)</f>
        <v>0</v>
      </c>
      <c r="BL962" s="24" t="s">
        <v>271</v>
      </c>
      <c r="BM962" s="24" t="s">
        <v>1409</v>
      </c>
    </row>
    <row r="963" spans="2:65" s="11" customFormat="1" ht="12" x14ac:dyDescent="0.3">
      <c r="B963" s="204"/>
      <c r="C963" s="205"/>
      <c r="D963" s="206" t="s">
        <v>168</v>
      </c>
      <c r="E963" s="207" t="s">
        <v>30</v>
      </c>
      <c r="F963" s="208" t="s">
        <v>1390</v>
      </c>
      <c r="G963" s="205"/>
      <c r="H963" s="207" t="s">
        <v>30</v>
      </c>
      <c r="I963" s="209"/>
      <c r="J963" s="205"/>
      <c r="K963" s="205"/>
      <c r="L963" s="210"/>
      <c r="M963" s="211"/>
      <c r="N963" s="212"/>
      <c r="O963" s="212"/>
      <c r="P963" s="212"/>
      <c r="Q963" s="212"/>
      <c r="R963" s="212"/>
      <c r="S963" s="212"/>
      <c r="T963" s="213"/>
      <c r="AT963" s="214" t="s">
        <v>168</v>
      </c>
      <c r="AU963" s="214" t="s">
        <v>84</v>
      </c>
      <c r="AV963" s="11" t="s">
        <v>82</v>
      </c>
      <c r="AW963" s="11" t="s">
        <v>37</v>
      </c>
      <c r="AX963" s="11" t="s">
        <v>74</v>
      </c>
      <c r="AY963" s="214" t="s">
        <v>159</v>
      </c>
    </row>
    <row r="964" spans="2:65" s="11" customFormat="1" ht="12" x14ac:dyDescent="0.3">
      <c r="B964" s="204"/>
      <c r="C964" s="205"/>
      <c r="D964" s="206" t="s">
        <v>168</v>
      </c>
      <c r="E964" s="207" t="s">
        <v>30</v>
      </c>
      <c r="F964" s="208" t="s">
        <v>1410</v>
      </c>
      <c r="G964" s="205"/>
      <c r="H964" s="207" t="s">
        <v>30</v>
      </c>
      <c r="I964" s="209"/>
      <c r="J964" s="205"/>
      <c r="K964" s="205"/>
      <c r="L964" s="210"/>
      <c r="M964" s="211"/>
      <c r="N964" s="212"/>
      <c r="O964" s="212"/>
      <c r="P964" s="212"/>
      <c r="Q964" s="212"/>
      <c r="R964" s="212"/>
      <c r="S964" s="212"/>
      <c r="T964" s="213"/>
      <c r="AT964" s="214" t="s">
        <v>168</v>
      </c>
      <c r="AU964" s="214" t="s">
        <v>84</v>
      </c>
      <c r="AV964" s="11" t="s">
        <v>82</v>
      </c>
      <c r="AW964" s="11" t="s">
        <v>37</v>
      </c>
      <c r="AX964" s="11" t="s">
        <v>74</v>
      </c>
      <c r="AY964" s="214" t="s">
        <v>159</v>
      </c>
    </row>
    <row r="965" spans="2:65" s="12" customFormat="1" ht="12" x14ac:dyDescent="0.3">
      <c r="B965" s="215"/>
      <c r="C965" s="216"/>
      <c r="D965" s="206" t="s">
        <v>168</v>
      </c>
      <c r="E965" s="217" t="s">
        <v>30</v>
      </c>
      <c r="F965" s="218" t="s">
        <v>1411</v>
      </c>
      <c r="G965" s="216"/>
      <c r="H965" s="219">
        <v>11.5</v>
      </c>
      <c r="I965" s="220"/>
      <c r="J965" s="216"/>
      <c r="K965" s="216"/>
      <c r="L965" s="221"/>
      <c r="M965" s="222"/>
      <c r="N965" s="223"/>
      <c r="O965" s="223"/>
      <c r="P965" s="223"/>
      <c r="Q965" s="223"/>
      <c r="R965" s="223"/>
      <c r="S965" s="223"/>
      <c r="T965" s="224"/>
      <c r="AT965" s="225" t="s">
        <v>168</v>
      </c>
      <c r="AU965" s="225" t="s">
        <v>84</v>
      </c>
      <c r="AV965" s="12" t="s">
        <v>84</v>
      </c>
      <c r="AW965" s="12" t="s">
        <v>37</v>
      </c>
      <c r="AX965" s="12" t="s">
        <v>74</v>
      </c>
      <c r="AY965" s="225" t="s">
        <v>159</v>
      </c>
    </row>
    <row r="966" spans="2:65" s="11" customFormat="1" ht="12" x14ac:dyDescent="0.3">
      <c r="B966" s="204"/>
      <c r="C966" s="205"/>
      <c r="D966" s="206" t="s">
        <v>168</v>
      </c>
      <c r="E966" s="207" t="s">
        <v>30</v>
      </c>
      <c r="F966" s="208" t="s">
        <v>1412</v>
      </c>
      <c r="G966" s="205"/>
      <c r="H966" s="207" t="s">
        <v>30</v>
      </c>
      <c r="I966" s="209"/>
      <c r="J966" s="205"/>
      <c r="K966" s="205"/>
      <c r="L966" s="210"/>
      <c r="M966" s="211"/>
      <c r="N966" s="212"/>
      <c r="O966" s="212"/>
      <c r="P966" s="212"/>
      <c r="Q966" s="212"/>
      <c r="R966" s="212"/>
      <c r="S966" s="212"/>
      <c r="T966" s="213"/>
      <c r="AT966" s="214" t="s">
        <v>168</v>
      </c>
      <c r="AU966" s="214" t="s">
        <v>84</v>
      </c>
      <c r="AV966" s="11" t="s">
        <v>82</v>
      </c>
      <c r="AW966" s="11" t="s">
        <v>37</v>
      </c>
      <c r="AX966" s="11" t="s">
        <v>74</v>
      </c>
      <c r="AY966" s="214" t="s">
        <v>159</v>
      </c>
    </row>
    <row r="967" spans="2:65" s="12" customFormat="1" ht="12" x14ac:dyDescent="0.3">
      <c r="B967" s="215"/>
      <c r="C967" s="216"/>
      <c r="D967" s="206" t="s">
        <v>168</v>
      </c>
      <c r="E967" s="217" t="s">
        <v>30</v>
      </c>
      <c r="F967" s="218" t="s">
        <v>1413</v>
      </c>
      <c r="G967" s="216"/>
      <c r="H967" s="219">
        <v>22.8</v>
      </c>
      <c r="I967" s="220"/>
      <c r="J967" s="216"/>
      <c r="K967" s="216"/>
      <c r="L967" s="221"/>
      <c r="M967" s="222"/>
      <c r="N967" s="223"/>
      <c r="O967" s="223"/>
      <c r="P967" s="223"/>
      <c r="Q967" s="223"/>
      <c r="R967" s="223"/>
      <c r="S967" s="223"/>
      <c r="T967" s="224"/>
      <c r="AT967" s="225" t="s">
        <v>168</v>
      </c>
      <c r="AU967" s="225" t="s">
        <v>84</v>
      </c>
      <c r="AV967" s="12" t="s">
        <v>84</v>
      </c>
      <c r="AW967" s="12" t="s">
        <v>37</v>
      </c>
      <c r="AX967" s="12" t="s">
        <v>74</v>
      </c>
      <c r="AY967" s="225" t="s">
        <v>159</v>
      </c>
    </row>
    <row r="968" spans="2:65" s="12" customFormat="1" ht="12" x14ac:dyDescent="0.3">
      <c r="B968" s="215"/>
      <c r="C968" s="216"/>
      <c r="D968" s="206" t="s">
        <v>168</v>
      </c>
      <c r="E968" s="217" t="s">
        <v>30</v>
      </c>
      <c r="F968" s="218" t="s">
        <v>1414</v>
      </c>
      <c r="G968" s="216"/>
      <c r="H968" s="219">
        <v>0.34</v>
      </c>
      <c r="I968" s="220"/>
      <c r="J968" s="216"/>
      <c r="K968" s="216"/>
      <c r="L968" s="221"/>
      <c r="M968" s="222"/>
      <c r="N968" s="223"/>
      <c r="O968" s="223"/>
      <c r="P968" s="223"/>
      <c r="Q968" s="223"/>
      <c r="R968" s="223"/>
      <c r="S968" s="223"/>
      <c r="T968" s="224"/>
      <c r="AT968" s="225" t="s">
        <v>168</v>
      </c>
      <c r="AU968" s="225" t="s">
        <v>84</v>
      </c>
      <c r="AV968" s="12" t="s">
        <v>84</v>
      </c>
      <c r="AW968" s="12" t="s">
        <v>37</v>
      </c>
      <c r="AX968" s="12" t="s">
        <v>74</v>
      </c>
      <c r="AY968" s="225" t="s">
        <v>159</v>
      </c>
    </row>
    <row r="969" spans="2:65" s="13" customFormat="1" ht="12" x14ac:dyDescent="0.3">
      <c r="B969" s="226"/>
      <c r="C969" s="227"/>
      <c r="D969" s="206" t="s">
        <v>168</v>
      </c>
      <c r="E969" s="228" t="s">
        <v>30</v>
      </c>
      <c r="F969" s="229" t="s">
        <v>186</v>
      </c>
      <c r="G969" s="227"/>
      <c r="H969" s="230">
        <v>34.64</v>
      </c>
      <c r="I969" s="231"/>
      <c r="J969" s="227"/>
      <c r="K969" s="227"/>
      <c r="L969" s="232"/>
      <c r="M969" s="233"/>
      <c r="N969" s="234"/>
      <c r="O969" s="234"/>
      <c r="P969" s="234"/>
      <c r="Q969" s="234"/>
      <c r="R969" s="234"/>
      <c r="S969" s="234"/>
      <c r="T969" s="235"/>
      <c r="AT969" s="236" t="s">
        <v>168</v>
      </c>
      <c r="AU969" s="236" t="s">
        <v>84</v>
      </c>
      <c r="AV969" s="13" t="s">
        <v>166</v>
      </c>
      <c r="AW969" s="13" t="s">
        <v>37</v>
      </c>
      <c r="AX969" s="13" t="s">
        <v>82</v>
      </c>
      <c r="AY969" s="236" t="s">
        <v>159</v>
      </c>
    </row>
    <row r="970" spans="2:65" s="1" customFormat="1" ht="25.5" customHeight="1" x14ac:dyDescent="0.3">
      <c r="B970" s="41"/>
      <c r="C970" s="192" t="s">
        <v>1415</v>
      </c>
      <c r="D970" s="192" t="s">
        <v>161</v>
      </c>
      <c r="E970" s="193" t="s">
        <v>1416</v>
      </c>
      <c r="F970" s="194" t="s">
        <v>1417</v>
      </c>
      <c r="G970" s="195" t="s">
        <v>214</v>
      </c>
      <c r="H970" s="196">
        <v>10</v>
      </c>
      <c r="I970" s="197"/>
      <c r="J970" s="198">
        <f>ROUND(I970*H970,2)</f>
        <v>0</v>
      </c>
      <c r="K970" s="194" t="s">
        <v>165</v>
      </c>
      <c r="L970" s="61"/>
      <c r="M970" s="199" t="s">
        <v>30</v>
      </c>
      <c r="N970" s="200" t="s">
        <v>45</v>
      </c>
      <c r="O970" s="42"/>
      <c r="P970" s="201">
        <f>O970*H970</f>
        <v>0</v>
      </c>
      <c r="Q970" s="201">
        <v>0</v>
      </c>
      <c r="R970" s="201">
        <f>Q970*H970</f>
        <v>0</v>
      </c>
      <c r="S970" s="201">
        <v>0</v>
      </c>
      <c r="T970" s="202">
        <f>S970*H970</f>
        <v>0</v>
      </c>
      <c r="AR970" s="24" t="s">
        <v>271</v>
      </c>
      <c r="AT970" s="24" t="s">
        <v>161</v>
      </c>
      <c r="AU970" s="24" t="s">
        <v>84</v>
      </c>
      <c r="AY970" s="24" t="s">
        <v>159</v>
      </c>
      <c r="BE970" s="203">
        <f>IF(N970="základní",J970,0)</f>
        <v>0</v>
      </c>
      <c r="BF970" s="203">
        <f>IF(N970="snížená",J970,0)</f>
        <v>0</v>
      </c>
      <c r="BG970" s="203">
        <f>IF(N970="zákl. přenesená",J970,0)</f>
        <v>0</v>
      </c>
      <c r="BH970" s="203">
        <f>IF(N970="sníž. přenesená",J970,0)</f>
        <v>0</v>
      </c>
      <c r="BI970" s="203">
        <f>IF(N970="nulová",J970,0)</f>
        <v>0</v>
      </c>
      <c r="BJ970" s="24" t="s">
        <v>82</v>
      </c>
      <c r="BK970" s="203">
        <f>ROUND(I970*H970,2)</f>
        <v>0</v>
      </c>
      <c r="BL970" s="24" t="s">
        <v>271</v>
      </c>
      <c r="BM970" s="24" t="s">
        <v>1418</v>
      </c>
    </row>
    <row r="971" spans="2:65" s="11" customFormat="1" ht="12" x14ac:dyDescent="0.3">
      <c r="B971" s="204"/>
      <c r="C971" s="205"/>
      <c r="D971" s="206" t="s">
        <v>168</v>
      </c>
      <c r="E971" s="207" t="s">
        <v>30</v>
      </c>
      <c r="F971" s="208" t="s">
        <v>1374</v>
      </c>
      <c r="G971" s="205"/>
      <c r="H971" s="207" t="s">
        <v>30</v>
      </c>
      <c r="I971" s="209"/>
      <c r="J971" s="205"/>
      <c r="K971" s="205"/>
      <c r="L971" s="210"/>
      <c r="M971" s="211"/>
      <c r="N971" s="212"/>
      <c r="O971" s="212"/>
      <c r="P971" s="212"/>
      <c r="Q971" s="212"/>
      <c r="R971" s="212"/>
      <c r="S971" s="212"/>
      <c r="T971" s="213"/>
      <c r="AT971" s="214" t="s">
        <v>168</v>
      </c>
      <c r="AU971" s="214" t="s">
        <v>84</v>
      </c>
      <c r="AV971" s="11" t="s">
        <v>82</v>
      </c>
      <c r="AW971" s="11" t="s">
        <v>37</v>
      </c>
      <c r="AX971" s="11" t="s">
        <v>74</v>
      </c>
      <c r="AY971" s="214" t="s">
        <v>159</v>
      </c>
    </row>
    <row r="972" spans="2:65" s="12" customFormat="1" ht="12" x14ac:dyDescent="0.3">
      <c r="B972" s="215"/>
      <c r="C972" s="216"/>
      <c r="D972" s="206" t="s">
        <v>168</v>
      </c>
      <c r="E972" s="217" t="s">
        <v>30</v>
      </c>
      <c r="F972" s="218" t="s">
        <v>1375</v>
      </c>
      <c r="G972" s="216"/>
      <c r="H972" s="219">
        <v>10</v>
      </c>
      <c r="I972" s="220"/>
      <c r="J972" s="216"/>
      <c r="K972" s="216"/>
      <c r="L972" s="221"/>
      <c r="M972" s="222"/>
      <c r="N972" s="223"/>
      <c r="O972" s="223"/>
      <c r="P972" s="223"/>
      <c r="Q972" s="223"/>
      <c r="R972" s="223"/>
      <c r="S972" s="223"/>
      <c r="T972" s="224"/>
      <c r="AT972" s="225" t="s">
        <v>168</v>
      </c>
      <c r="AU972" s="225" t="s">
        <v>84</v>
      </c>
      <c r="AV972" s="12" t="s">
        <v>84</v>
      </c>
      <c r="AW972" s="12" t="s">
        <v>37</v>
      </c>
      <c r="AX972" s="12" t="s">
        <v>82</v>
      </c>
      <c r="AY972" s="225" t="s">
        <v>159</v>
      </c>
    </row>
    <row r="973" spans="2:65" s="1" customFormat="1" ht="25.5" customHeight="1" x14ac:dyDescent="0.3">
      <c r="B973" s="41"/>
      <c r="C973" s="192" t="s">
        <v>1419</v>
      </c>
      <c r="D973" s="192" t="s">
        <v>161</v>
      </c>
      <c r="E973" s="193" t="s">
        <v>1420</v>
      </c>
      <c r="F973" s="194" t="s">
        <v>1421</v>
      </c>
      <c r="G973" s="195" t="s">
        <v>214</v>
      </c>
      <c r="H973" s="196">
        <v>5</v>
      </c>
      <c r="I973" s="197"/>
      <c r="J973" s="198">
        <f>ROUND(I973*H973,2)</f>
        <v>0</v>
      </c>
      <c r="K973" s="194" t="s">
        <v>165</v>
      </c>
      <c r="L973" s="61"/>
      <c r="M973" s="199" t="s">
        <v>30</v>
      </c>
      <c r="N973" s="200" t="s">
        <v>45</v>
      </c>
      <c r="O973" s="42"/>
      <c r="P973" s="201">
        <f>O973*H973</f>
        <v>0</v>
      </c>
      <c r="Q973" s="201">
        <v>0</v>
      </c>
      <c r="R973" s="201">
        <f>Q973*H973</f>
        <v>0</v>
      </c>
      <c r="S973" s="201">
        <v>0</v>
      </c>
      <c r="T973" s="202">
        <f>S973*H973</f>
        <v>0</v>
      </c>
      <c r="AR973" s="24" t="s">
        <v>271</v>
      </c>
      <c r="AT973" s="24" t="s">
        <v>161</v>
      </c>
      <c r="AU973" s="24" t="s">
        <v>84</v>
      </c>
      <c r="AY973" s="24" t="s">
        <v>159</v>
      </c>
      <c r="BE973" s="203">
        <f>IF(N973="základní",J973,0)</f>
        <v>0</v>
      </c>
      <c r="BF973" s="203">
        <f>IF(N973="snížená",J973,0)</f>
        <v>0</v>
      </c>
      <c r="BG973" s="203">
        <f>IF(N973="zákl. přenesená",J973,0)</f>
        <v>0</v>
      </c>
      <c r="BH973" s="203">
        <f>IF(N973="sníž. přenesená",J973,0)</f>
        <v>0</v>
      </c>
      <c r="BI973" s="203">
        <f>IF(N973="nulová",J973,0)</f>
        <v>0</v>
      </c>
      <c r="BJ973" s="24" t="s">
        <v>82</v>
      </c>
      <c r="BK973" s="203">
        <f>ROUND(I973*H973,2)</f>
        <v>0</v>
      </c>
      <c r="BL973" s="24" t="s">
        <v>271</v>
      </c>
      <c r="BM973" s="24" t="s">
        <v>1422</v>
      </c>
    </row>
    <row r="974" spans="2:65" s="11" customFormat="1" ht="12" x14ac:dyDescent="0.3">
      <c r="B974" s="204"/>
      <c r="C974" s="205"/>
      <c r="D974" s="206" t="s">
        <v>168</v>
      </c>
      <c r="E974" s="207" t="s">
        <v>30</v>
      </c>
      <c r="F974" s="208" t="s">
        <v>298</v>
      </c>
      <c r="G974" s="205"/>
      <c r="H974" s="207" t="s">
        <v>30</v>
      </c>
      <c r="I974" s="209"/>
      <c r="J974" s="205"/>
      <c r="K974" s="205"/>
      <c r="L974" s="210"/>
      <c r="M974" s="211"/>
      <c r="N974" s="212"/>
      <c r="O974" s="212"/>
      <c r="P974" s="212"/>
      <c r="Q974" s="212"/>
      <c r="R974" s="212"/>
      <c r="S974" s="212"/>
      <c r="T974" s="213"/>
      <c r="AT974" s="214" t="s">
        <v>168</v>
      </c>
      <c r="AU974" s="214" t="s">
        <v>84</v>
      </c>
      <c r="AV974" s="11" t="s">
        <v>82</v>
      </c>
      <c r="AW974" s="11" t="s">
        <v>37</v>
      </c>
      <c r="AX974" s="11" t="s">
        <v>74</v>
      </c>
      <c r="AY974" s="214" t="s">
        <v>159</v>
      </c>
    </row>
    <row r="975" spans="2:65" s="11" customFormat="1" ht="12" x14ac:dyDescent="0.3">
      <c r="B975" s="204"/>
      <c r="C975" s="205"/>
      <c r="D975" s="206" t="s">
        <v>168</v>
      </c>
      <c r="E975" s="207" t="s">
        <v>30</v>
      </c>
      <c r="F975" s="208" t="s">
        <v>1381</v>
      </c>
      <c r="G975" s="205"/>
      <c r="H975" s="207" t="s">
        <v>30</v>
      </c>
      <c r="I975" s="209"/>
      <c r="J975" s="205"/>
      <c r="K975" s="205"/>
      <c r="L975" s="210"/>
      <c r="M975" s="211"/>
      <c r="N975" s="212"/>
      <c r="O975" s="212"/>
      <c r="P975" s="212"/>
      <c r="Q975" s="212"/>
      <c r="R975" s="212"/>
      <c r="S975" s="212"/>
      <c r="T975" s="213"/>
      <c r="AT975" s="214" t="s">
        <v>168</v>
      </c>
      <c r="AU975" s="214" t="s">
        <v>84</v>
      </c>
      <c r="AV975" s="11" t="s">
        <v>82</v>
      </c>
      <c r="AW975" s="11" t="s">
        <v>37</v>
      </c>
      <c r="AX975" s="11" t="s">
        <v>74</v>
      </c>
      <c r="AY975" s="214" t="s">
        <v>159</v>
      </c>
    </row>
    <row r="976" spans="2:65" s="11" customFormat="1" ht="12" x14ac:dyDescent="0.3">
      <c r="B976" s="204"/>
      <c r="C976" s="205"/>
      <c r="D976" s="206" t="s">
        <v>168</v>
      </c>
      <c r="E976" s="207" t="s">
        <v>30</v>
      </c>
      <c r="F976" s="208" t="s">
        <v>1423</v>
      </c>
      <c r="G976" s="205"/>
      <c r="H976" s="207" t="s">
        <v>30</v>
      </c>
      <c r="I976" s="209"/>
      <c r="J976" s="205"/>
      <c r="K976" s="205"/>
      <c r="L976" s="210"/>
      <c r="M976" s="211"/>
      <c r="N976" s="212"/>
      <c r="O976" s="212"/>
      <c r="P976" s="212"/>
      <c r="Q976" s="212"/>
      <c r="R976" s="212"/>
      <c r="S976" s="212"/>
      <c r="T976" s="213"/>
      <c r="AT976" s="214" t="s">
        <v>168</v>
      </c>
      <c r="AU976" s="214" t="s">
        <v>84</v>
      </c>
      <c r="AV976" s="11" t="s">
        <v>82</v>
      </c>
      <c r="AW976" s="11" t="s">
        <v>37</v>
      </c>
      <c r="AX976" s="11" t="s">
        <v>74</v>
      </c>
      <c r="AY976" s="214" t="s">
        <v>159</v>
      </c>
    </row>
    <row r="977" spans="2:65" s="12" customFormat="1" ht="12" x14ac:dyDescent="0.3">
      <c r="B977" s="215"/>
      <c r="C977" s="216"/>
      <c r="D977" s="206" t="s">
        <v>168</v>
      </c>
      <c r="E977" s="217" t="s">
        <v>30</v>
      </c>
      <c r="F977" s="218" t="s">
        <v>1424</v>
      </c>
      <c r="G977" s="216"/>
      <c r="H977" s="219">
        <v>5</v>
      </c>
      <c r="I977" s="220"/>
      <c r="J977" s="216"/>
      <c r="K977" s="216"/>
      <c r="L977" s="221"/>
      <c r="M977" s="222"/>
      <c r="N977" s="223"/>
      <c r="O977" s="223"/>
      <c r="P977" s="223"/>
      <c r="Q977" s="223"/>
      <c r="R977" s="223"/>
      <c r="S977" s="223"/>
      <c r="T977" s="224"/>
      <c r="AT977" s="225" t="s">
        <v>168</v>
      </c>
      <c r="AU977" s="225" t="s">
        <v>84</v>
      </c>
      <c r="AV977" s="12" t="s">
        <v>84</v>
      </c>
      <c r="AW977" s="12" t="s">
        <v>37</v>
      </c>
      <c r="AX977" s="12" t="s">
        <v>82</v>
      </c>
      <c r="AY977" s="225" t="s">
        <v>159</v>
      </c>
    </row>
    <row r="978" spans="2:65" s="1" customFormat="1" ht="16.5" customHeight="1" x14ac:dyDescent="0.3">
      <c r="B978" s="41"/>
      <c r="C978" s="237" t="s">
        <v>1425</v>
      </c>
      <c r="D978" s="237" t="s">
        <v>422</v>
      </c>
      <c r="E978" s="238" t="s">
        <v>1426</v>
      </c>
      <c r="F978" s="239" t="s">
        <v>1427</v>
      </c>
      <c r="G978" s="240" t="s">
        <v>214</v>
      </c>
      <c r="H978" s="241">
        <v>27.6</v>
      </c>
      <c r="I978" s="242"/>
      <c r="J978" s="243">
        <f>ROUND(I978*H978,2)</f>
        <v>0</v>
      </c>
      <c r="K978" s="239" t="s">
        <v>165</v>
      </c>
      <c r="L978" s="244"/>
      <c r="M978" s="245" t="s">
        <v>30</v>
      </c>
      <c r="N978" s="246" t="s">
        <v>45</v>
      </c>
      <c r="O978" s="42"/>
      <c r="P978" s="201">
        <f>O978*H978</f>
        <v>0</v>
      </c>
      <c r="Q978" s="201">
        <v>5.0000000000000001E-4</v>
      </c>
      <c r="R978" s="201">
        <f>Q978*H978</f>
        <v>1.3800000000000002E-2</v>
      </c>
      <c r="S978" s="201">
        <v>0</v>
      </c>
      <c r="T978" s="202">
        <f>S978*H978</f>
        <v>0</v>
      </c>
      <c r="AR978" s="24" t="s">
        <v>377</v>
      </c>
      <c r="AT978" s="24" t="s">
        <v>422</v>
      </c>
      <c r="AU978" s="24" t="s">
        <v>84</v>
      </c>
      <c r="AY978" s="24" t="s">
        <v>159</v>
      </c>
      <c r="BE978" s="203">
        <f>IF(N978="základní",J978,0)</f>
        <v>0</v>
      </c>
      <c r="BF978" s="203">
        <f>IF(N978="snížená",J978,0)</f>
        <v>0</v>
      </c>
      <c r="BG978" s="203">
        <f>IF(N978="zákl. přenesená",J978,0)</f>
        <v>0</v>
      </c>
      <c r="BH978" s="203">
        <f>IF(N978="sníž. přenesená",J978,0)</f>
        <v>0</v>
      </c>
      <c r="BI978" s="203">
        <f>IF(N978="nulová",J978,0)</f>
        <v>0</v>
      </c>
      <c r="BJ978" s="24" t="s">
        <v>82</v>
      </c>
      <c r="BK978" s="203">
        <f>ROUND(I978*H978,2)</f>
        <v>0</v>
      </c>
      <c r="BL978" s="24" t="s">
        <v>271</v>
      </c>
      <c r="BM978" s="24" t="s">
        <v>1428</v>
      </c>
    </row>
    <row r="979" spans="2:65" s="11" customFormat="1" ht="12" x14ac:dyDescent="0.3">
      <c r="B979" s="204"/>
      <c r="C979" s="205"/>
      <c r="D979" s="206" t="s">
        <v>168</v>
      </c>
      <c r="E979" s="207" t="s">
        <v>30</v>
      </c>
      <c r="F979" s="208" t="s">
        <v>1390</v>
      </c>
      <c r="G979" s="205"/>
      <c r="H979" s="207" t="s">
        <v>30</v>
      </c>
      <c r="I979" s="209"/>
      <c r="J979" s="205"/>
      <c r="K979" s="205"/>
      <c r="L979" s="210"/>
      <c r="M979" s="211"/>
      <c r="N979" s="212"/>
      <c r="O979" s="212"/>
      <c r="P979" s="212"/>
      <c r="Q979" s="212"/>
      <c r="R979" s="212"/>
      <c r="S979" s="212"/>
      <c r="T979" s="213"/>
      <c r="AT979" s="214" t="s">
        <v>168</v>
      </c>
      <c r="AU979" s="214" t="s">
        <v>84</v>
      </c>
      <c r="AV979" s="11" t="s">
        <v>82</v>
      </c>
      <c r="AW979" s="11" t="s">
        <v>37</v>
      </c>
      <c r="AX979" s="11" t="s">
        <v>74</v>
      </c>
      <c r="AY979" s="214" t="s">
        <v>159</v>
      </c>
    </row>
    <row r="980" spans="2:65" s="11" customFormat="1" ht="12" x14ac:dyDescent="0.3">
      <c r="B980" s="204"/>
      <c r="C980" s="205"/>
      <c r="D980" s="206" t="s">
        <v>168</v>
      </c>
      <c r="E980" s="207" t="s">
        <v>30</v>
      </c>
      <c r="F980" s="208" t="s">
        <v>1429</v>
      </c>
      <c r="G980" s="205"/>
      <c r="H980" s="207" t="s">
        <v>30</v>
      </c>
      <c r="I980" s="209"/>
      <c r="J980" s="205"/>
      <c r="K980" s="205"/>
      <c r="L980" s="210"/>
      <c r="M980" s="211"/>
      <c r="N980" s="212"/>
      <c r="O980" s="212"/>
      <c r="P980" s="212"/>
      <c r="Q980" s="212"/>
      <c r="R980" s="212"/>
      <c r="S980" s="212"/>
      <c r="T980" s="213"/>
      <c r="AT980" s="214" t="s">
        <v>168</v>
      </c>
      <c r="AU980" s="214" t="s">
        <v>84</v>
      </c>
      <c r="AV980" s="11" t="s">
        <v>82</v>
      </c>
      <c r="AW980" s="11" t="s">
        <v>37</v>
      </c>
      <c r="AX980" s="11" t="s">
        <v>74</v>
      </c>
      <c r="AY980" s="214" t="s">
        <v>159</v>
      </c>
    </row>
    <row r="981" spans="2:65" s="12" customFormat="1" ht="12" x14ac:dyDescent="0.3">
      <c r="B981" s="215"/>
      <c r="C981" s="216"/>
      <c r="D981" s="206" t="s">
        <v>168</v>
      </c>
      <c r="E981" s="217" t="s">
        <v>30</v>
      </c>
      <c r="F981" s="218" t="s">
        <v>1430</v>
      </c>
      <c r="G981" s="216"/>
      <c r="H981" s="219">
        <v>10.5</v>
      </c>
      <c r="I981" s="220"/>
      <c r="J981" s="216"/>
      <c r="K981" s="216"/>
      <c r="L981" s="221"/>
      <c r="M981" s="222"/>
      <c r="N981" s="223"/>
      <c r="O981" s="223"/>
      <c r="P981" s="223"/>
      <c r="Q981" s="223"/>
      <c r="R981" s="223"/>
      <c r="S981" s="223"/>
      <c r="T981" s="224"/>
      <c r="AT981" s="225" t="s">
        <v>168</v>
      </c>
      <c r="AU981" s="225" t="s">
        <v>84</v>
      </c>
      <c r="AV981" s="12" t="s">
        <v>84</v>
      </c>
      <c r="AW981" s="12" t="s">
        <v>37</v>
      </c>
      <c r="AX981" s="12" t="s">
        <v>74</v>
      </c>
      <c r="AY981" s="225" t="s">
        <v>159</v>
      </c>
    </row>
    <row r="982" spans="2:65" s="11" customFormat="1" ht="12" x14ac:dyDescent="0.3">
      <c r="B982" s="204"/>
      <c r="C982" s="205"/>
      <c r="D982" s="206" t="s">
        <v>168</v>
      </c>
      <c r="E982" s="207" t="s">
        <v>30</v>
      </c>
      <c r="F982" s="208" t="s">
        <v>1431</v>
      </c>
      <c r="G982" s="205"/>
      <c r="H982" s="207" t="s">
        <v>30</v>
      </c>
      <c r="I982" s="209"/>
      <c r="J982" s="205"/>
      <c r="K982" s="205"/>
      <c r="L982" s="210"/>
      <c r="M982" s="211"/>
      <c r="N982" s="212"/>
      <c r="O982" s="212"/>
      <c r="P982" s="212"/>
      <c r="Q982" s="212"/>
      <c r="R982" s="212"/>
      <c r="S982" s="212"/>
      <c r="T982" s="213"/>
      <c r="AT982" s="214" t="s">
        <v>168</v>
      </c>
      <c r="AU982" s="214" t="s">
        <v>84</v>
      </c>
      <c r="AV982" s="11" t="s">
        <v>82</v>
      </c>
      <c r="AW982" s="11" t="s">
        <v>37</v>
      </c>
      <c r="AX982" s="11" t="s">
        <v>74</v>
      </c>
      <c r="AY982" s="214" t="s">
        <v>159</v>
      </c>
    </row>
    <row r="983" spans="2:65" s="12" customFormat="1" ht="12" x14ac:dyDescent="0.3">
      <c r="B983" s="215"/>
      <c r="C983" s="216"/>
      <c r="D983" s="206" t="s">
        <v>168</v>
      </c>
      <c r="E983" s="217" t="s">
        <v>30</v>
      </c>
      <c r="F983" s="218" t="s">
        <v>1432</v>
      </c>
      <c r="G983" s="216"/>
      <c r="H983" s="219">
        <v>15.73</v>
      </c>
      <c r="I983" s="220"/>
      <c r="J983" s="216"/>
      <c r="K983" s="216"/>
      <c r="L983" s="221"/>
      <c r="M983" s="222"/>
      <c r="N983" s="223"/>
      <c r="O983" s="223"/>
      <c r="P983" s="223"/>
      <c r="Q983" s="223"/>
      <c r="R983" s="223"/>
      <c r="S983" s="223"/>
      <c r="T983" s="224"/>
      <c r="AT983" s="225" t="s">
        <v>168</v>
      </c>
      <c r="AU983" s="225" t="s">
        <v>84</v>
      </c>
      <c r="AV983" s="12" t="s">
        <v>84</v>
      </c>
      <c r="AW983" s="12" t="s">
        <v>37</v>
      </c>
      <c r="AX983" s="12" t="s">
        <v>74</v>
      </c>
      <c r="AY983" s="225" t="s">
        <v>159</v>
      </c>
    </row>
    <row r="984" spans="2:65" s="12" customFormat="1" ht="12" x14ac:dyDescent="0.3">
      <c r="B984" s="215"/>
      <c r="C984" s="216"/>
      <c r="D984" s="206" t="s">
        <v>168</v>
      </c>
      <c r="E984" s="217" t="s">
        <v>30</v>
      </c>
      <c r="F984" s="218" t="s">
        <v>1433</v>
      </c>
      <c r="G984" s="216"/>
      <c r="H984" s="219">
        <v>1.37</v>
      </c>
      <c r="I984" s="220"/>
      <c r="J984" s="216"/>
      <c r="K984" s="216"/>
      <c r="L984" s="221"/>
      <c r="M984" s="222"/>
      <c r="N984" s="223"/>
      <c r="O984" s="223"/>
      <c r="P984" s="223"/>
      <c r="Q984" s="223"/>
      <c r="R984" s="223"/>
      <c r="S984" s="223"/>
      <c r="T984" s="224"/>
      <c r="AT984" s="225" t="s">
        <v>168</v>
      </c>
      <c r="AU984" s="225" t="s">
        <v>84</v>
      </c>
      <c r="AV984" s="12" t="s">
        <v>84</v>
      </c>
      <c r="AW984" s="12" t="s">
        <v>37</v>
      </c>
      <c r="AX984" s="12" t="s">
        <v>74</v>
      </c>
      <c r="AY984" s="225" t="s">
        <v>159</v>
      </c>
    </row>
    <row r="985" spans="2:65" s="13" customFormat="1" ht="12" x14ac:dyDescent="0.3">
      <c r="B985" s="226"/>
      <c r="C985" s="227"/>
      <c r="D985" s="206" t="s">
        <v>168</v>
      </c>
      <c r="E985" s="228" t="s">
        <v>30</v>
      </c>
      <c r="F985" s="229" t="s">
        <v>186</v>
      </c>
      <c r="G985" s="227"/>
      <c r="H985" s="230">
        <v>27.6</v>
      </c>
      <c r="I985" s="231"/>
      <c r="J985" s="227"/>
      <c r="K985" s="227"/>
      <c r="L985" s="232"/>
      <c r="M985" s="233"/>
      <c r="N985" s="234"/>
      <c r="O985" s="234"/>
      <c r="P985" s="234"/>
      <c r="Q985" s="234"/>
      <c r="R985" s="234"/>
      <c r="S985" s="234"/>
      <c r="T985" s="235"/>
      <c r="AT985" s="236" t="s">
        <v>168</v>
      </c>
      <c r="AU985" s="236" t="s">
        <v>84</v>
      </c>
      <c r="AV985" s="13" t="s">
        <v>166</v>
      </c>
      <c r="AW985" s="13" t="s">
        <v>37</v>
      </c>
      <c r="AX985" s="13" t="s">
        <v>82</v>
      </c>
      <c r="AY985" s="236" t="s">
        <v>159</v>
      </c>
    </row>
    <row r="986" spans="2:65" s="1" customFormat="1" ht="25.5" customHeight="1" x14ac:dyDescent="0.3">
      <c r="B986" s="41"/>
      <c r="C986" s="192" t="s">
        <v>1434</v>
      </c>
      <c r="D986" s="192" t="s">
        <v>161</v>
      </c>
      <c r="E986" s="193" t="s">
        <v>1435</v>
      </c>
      <c r="F986" s="194" t="s">
        <v>1436</v>
      </c>
      <c r="G986" s="195" t="s">
        <v>214</v>
      </c>
      <c r="H986" s="196">
        <v>6</v>
      </c>
      <c r="I986" s="197"/>
      <c r="J986" s="198">
        <f>ROUND(I986*H986,2)</f>
        <v>0</v>
      </c>
      <c r="K986" s="194" t="s">
        <v>30</v>
      </c>
      <c r="L986" s="61"/>
      <c r="M986" s="199" t="s">
        <v>30</v>
      </c>
      <c r="N986" s="200" t="s">
        <v>45</v>
      </c>
      <c r="O986" s="42"/>
      <c r="P986" s="201">
        <f>O986*H986</f>
        <v>0</v>
      </c>
      <c r="Q986" s="201">
        <v>7.6999999999999996E-4</v>
      </c>
      <c r="R986" s="201">
        <f>Q986*H986</f>
        <v>4.62E-3</v>
      </c>
      <c r="S986" s="201">
        <v>0</v>
      </c>
      <c r="T986" s="202">
        <f>S986*H986</f>
        <v>0</v>
      </c>
      <c r="AR986" s="24" t="s">
        <v>271</v>
      </c>
      <c r="AT986" s="24" t="s">
        <v>161</v>
      </c>
      <c r="AU986" s="24" t="s">
        <v>84</v>
      </c>
      <c r="AY986" s="24" t="s">
        <v>159</v>
      </c>
      <c r="BE986" s="203">
        <f>IF(N986="základní",J986,0)</f>
        <v>0</v>
      </c>
      <c r="BF986" s="203">
        <f>IF(N986="snížená",J986,0)</f>
        <v>0</v>
      </c>
      <c r="BG986" s="203">
        <f>IF(N986="zákl. přenesená",J986,0)</f>
        <v>0</v>
      </c>
      <c r="BH986" s="203">
        <f>IF(N986="sníž. přenesená",J986,0)</f>
        <v>0</v>
      </c>
      <c r="BI986" s="203">
        <f>IF(N986="nulová",J986,0)</f>
        <v>0</v>
      </c>
      <c r="BJ986" s="24" t="s">
        <v>82</v>
      </c>
      <c r="BK986" s="203">
        <f>ROUND(I986*H986,2)</f>
        <v>0</v>
      </c>
      <c r="BL986" s="24" t="s">
        <v>271</v>
      </c>
      <c r="BM986" s="24" t="s">
        <v>1437</v>
      </c>
    </row>
    <row r="987" spans="2:65" s="11" customFormat="1" ht="12" x14ac:dyDescent="0.3">
      <c r="B987" s="204"/>
      <c r="C987" s="205"/>
      <c r="D987" s="206" t="s">
        <v>168</v>
      </c>
      <c r="E987" s="207" t="s">
        <v>30</v>
      </c>
      <c r="F987" s="208" t="s">
        <v>1438</v>
      </c>
      <c r="G987" s="205"/>
      <c r="H987" s="207" t="s">
        <v>30</v>
      </c>
      <c r="I987" s="209"/>
      <c r="J987" s="205"/>
      <c r="K987" s="205"/>
      <c r="L987" s="210"/>
      <c r="M987" s="211"/>
      <c r="N987" s="212"/>
      <c r="O987" s="212"/>
      <c r="P987" s="212"/>
      <c r="Q987" s="212"/>
      <c r="R987" s="212"/>
      <c r="S987" s="212"/>
      <c r="T987" s="213"/>
      <c r="AT987" s="214" t="s">
        <v>168</v>
      </c>
      <c r="AU987" s="214" t="s">
        <v>84</v>
      </c>
      <c r="AV987" s="11" t="s">
        <v>82</v>
      </c>
      <c r="AW987" s="11" t="s">
        <v>37</v>
      </c>
      <c r="AX987" s="11" t="s">
        <v>74</v>
      </c>
      <c r="AY987" s="214" t="s">
        <v>159</v>
      </c>
    </row>
    <row r="988" spans="2:65" s="12" customFormat="1" ht="12" x14ac:dyDescent="0.3">
      <c r="B988" s="215"/>
      <c r="C988" s="216"/>
      <c r="D988" s="206" t="s">
        <v>168</v>
      </c>
      <c r="E988" s="217" t="s">
        <v>30</v>
      </c>
      <c r="F988" s="218" t="s">
        <v>1439</v>
      </c>
      <c r="G988" s="216"/>
      <c r="H988" s="219">
        <v>6</v>
      </c>
      <c r="I988" s="220"/>
      <c r="J988" s="216"/>
      <c r="K988" s="216"/>
      <c r="L988" s="221"/>
      <c r="M988" s="222"/>
      <c r="N988" s="223"/>
      <c r="O988" s="223"/>
      <c r="P988" s="223"/>
      <c r="Q988" s="223"/>
      <c r="R988" s="223"/>
      <c r="S988" s="223"/>
      <c r="T988" s="224"/>
      <c r="AT988" s="225" t="s">
        <v>168</v>
      </c>
      <c r="AU988" s="225" t="s">
        <v>84</v>
      </c>
      <c r="AV988" s="12" t="s">
        <v>84</v>
      </c>
      <c r="AW988" s="12" t="s">
        <v>37</v>
      </c>
      <c r="AX988" s="12" t="s">
        <v>82</v>
      </c>
      <c r="AY988" s="225" t="s">
        <v>159</v>
      </c>
    </row>
    <row r="989" spans="2:65" s="1" customFormat="1" ht="16.5" customHeight="1" x14ac:dyDescent="0.3">
      <c r="B989" s="41"/>
      <c r="C989" s="237" t="s">
        <v>1440</v>
      </c>
      <c r="D989" s="237" t="s">
        <v>422</v>
      </c>
      <c r="E989" s="238" t="s">
        <v>1441</v>
      </c>
      <c r="F989" s="239" t="s">
        <v>1442</v>
      </c>
      <c r="G989" s="240" t="s">
        <v>214</v>
      </c>
      <c r="H989" s="241">
        <v>7</v>
      </c>
      <c r="I989" s="242"/>
      <c r="J989" s="243">
        <f>ROUND(I989*H989,2)</f>
        <v>0</v>
      </c>
      <c r="K989" s="239" t="s">
        <v>165</v>
      </c>
      <c r="L989" s="244"/>
      <c r="M989" s="245" t="s">
        <v>30</v>
      </c>
      <c r="N989" s="246" t="s">
        <v>45</v>
      </c>
      <c r="O989" s="42"/>
      <c r="P989" s="201">
        <f>O989*H989</f>
        <v>0</v>
      </c>
      <c r="Q989" s="201">
        <v>4.4999999999999997E-3</v>
      </c>
      <c r="R989" s="201">
        <f>Q989*H989</f>
        <v>3.15E-2</v>
      </c>
      <c r="S989" s="201">
        <v>0</v>
      </c>
      <c r="T989" s="202">
        <f>S989*H989</f>
        <v>0</v>
      </c>
      <c r="AR989" s="24" t="s">
        <v>377</v>
      </c>
      <c r="AT989" s="24" t="s">
        <v>422</v>
      </c>
      <c r="AU989" s="24" t="s">
        <v>84</v>
      </c>
      <c r="AY989" s="24" t="s">
        <v>159</v>
      </c>
      <c r="BE989" s="203">
        <f>IF(N989="základní",J989,0)</f>
        <v>0</v>
      </c>
      <c r="BF989" s="203">
        <f>IF(N989="snížená",J989,0)</f>
        <v>0</v>
      </c>
      <c r="BG989" s="203">
        <f>IF(N989="zákl. přenesená",J989,0)</f>
        <v>0</v>
      </c>
      <c r="BH989" s="203">
        <f>IF(N989="sníž. přenesená",J989,0)</f>
        <v>0</v>
      </c>
      <c r="BI989" s="203">
        <f>IF(N989="nulová",J989,0)</f>
        <v>0</v>
      </c>
      <c r="BJ989" s="24" t="s">
        <v>82</v>
      </c>
      <c r="BK989" s="203">
        <f>ROUND(I989*H989,2)</f>
        <v>0</v>
      </c>
      <c r="BL989" s="24" t="s">
        <v>271</v>
      </c>
      <c r="BM989" s="24" t="s">
        <v>1443</v>
      </c>
    </row>
    <row r="990" spans="2:65" s="11" customFormat="1" ht="12" x14ac:dyDescent="0.3">
      <c r="B990" s="204"/>
      <c r="C990" s="205"/>
      <c r="D990" s="206" t="s">
        <v>168</v>
      </c>
      <c r="E990" s="207" t="s">
        <v>30</v>
      </c>
      <c r="F990" s="208" t="s">
        <v>1390</v>
      </c>
      <c r="G990" s="205"/>
      <c r="H990" s="207" t="s">
        <v>30</v>
      </c>
      <c r="I990" s="209"/>
      <c r="J990" s="205"/>
      <c r="K990" s="205"/>
      <c r="L990" s="210"/>
      <c r="M990" s="211"/>
      <c r="N990" s="212"/>
      <c r="O990" s="212"/>
      <c r="P990" s="212"/>
      <c r="Q990" s="212"/>
      <c r="R990" s="212"/>
      <c r="S990" s="212"/>
      <c r="T990" s="213"/>
      <c r="AT990" s="214" t="s">
        <v>168</v>
      </c>
      <c r="AU990" s="214" t="s">
        <v>84</v>
      </c>
      <c r="AV990" s="11" t="s">
        <v>82</v>
      </c>
      <c r="AW990" s="11" t="s">
        <v>37</v>
      </c>
      <c r="AX990" s="11" t="s">
        <v>74</v>
      </c>
      <c r="AY990" s="214" t="s">
        <v>159</v>
      </c>
    </row>
    <row r="991" spans="2:65" s="11" customFormat="1" ht="12" x14ac:dyDescent="0.3">
      <c r="B991" s="204"/>
      <c r="C991" s="205"/>
      <c r="D991" s="206" t="s">
        <v>168</v>
      </c>
      <c r="E991" s="207" t="s">
        <v>30</v>
      </c>
      <c r="F991" s="208" t="s">
        <v>1444</v>
      </c>
      <c r="G991" s="205"/>
      <c r="H991" s="207" t="s">
        <v>30</v>
      </c>
      <c r="I991" s="209"/>
      <c r="J991" s="205"/>
      <c r="K991" s="205"/>
      <c r="L991" s="210"/>
      <c r="M991" s="211"/>
      <c r="N991" s="212"/>
      <c r="O991" s="212"/>
      <c r="P991" s="212"/>
      <c r="Q991" s="212"/>
      <c r="R991" s="212"/>
      <c r="S991" s="212"/>
      <c r="T991" s="213"/>
      <c r="AT991" s="214" t="s">
        <v>168</v>
      </c>
      <c r="AU991" s="214" t="s">
        <v>84</v>
      </c>
      <c r="AV991" s="11" t="s">
        <v>82</v>
      </c>
      <c r="AW991" s="11" t="s">
        <v>37</v>
      </c>
      <c r="AX991" s="11" t="s">
        <v>74</v>
      </c>
      <c r="AY991" s="214" t="s">
        <v>159</v>
      </c>
    </row>
    <row r="992" spans="2:65" s="12" customFormat="1" ht="12" x14ac:dyDescent="0.3">
      <c r="B992" s="215"/>
      <c r="C992" s="216"/>
      <c r="D992" s="206" t="s">
        <v>168</v>
      </c>
      <c r="E992" s="217" t="s">
        <v>30</v>
      </c>
      <c r="F992" s="218" t="s">
        <v>1445</v>
      </c>
      <c r="G992" s="216"/>
      <c r="H992" s="219">
        <v>7</v>
      </c>
      <c r="I992" s="220"/>
      <c r="J992" s="216"/>
      <c r="K992" s="216"/>
      <c r="L992" s="221"/>
      <c r="M992" s="222"/>
      <c r="N992" s="223"/>
      <c r="O992" s="223"/>
      <c r="P992" s="223"/>
      <c r="Q992" s="223"/>
      <c r="R992" s="223"/>
      <c r="S992" s="223"/>
      <c r="T992" s="224"/>
      <c r="AT992" s="225" t="s">
        <v>168</v>
      </c>
      <c r="AU992" s="225" t="s">
        <v>84</v>
      </c>
      <c r="AV992" s="12" t="s">
        <v>84</v>
      </c>
      <c r="AW992" s="12" t="s">
        <v>37</v>
      </c>
      <c r="AX992" s="12" t="s">
        <v>82</v>
      </c>
      <c r="AY992" s="225" t="s">
        <v>159</v>
      </c>
    </row>
    <row r="993" spans="2:65" s="1" customFormat="1" ht="38.25" customHeight="1" x14ac:dyDescent="0.3">
      <c r="B993" s="41"/>
      <c r="C993" s="192" t="s">
        <v>1446</v>
      </c>
      <c r="D993" s="192" t="s">
        <v>161</v>
      </c>
      <c r="E993" s="193" t="s">
        <v>1447</v>
      </c>
      <c r="F993" s="194" t="s">
        <v>1448</v>
      </c>
      <c r="G993" s="195" t="s">
        <v>208</v>
      </c>
      <c r="H993" s="196">
        <v>0.24099999999999999</v>
      </c>
      <c r="I993" s="197"/>
      <c r="J993" s="198">
        <f>ROUND(I993*H993,2)</f>
        <v>0</v>
      </c>
      <c r="K993" s="194" t="s">
        <v>165</v>
      </c>
      <c r="L993" s="61"/>
      <c r="M993" s="199" t="s">
        <v>30</v>
      </c>
      <c r="N993" s="200" t="s">
        <v>45</v>
      </c>
      <c r="O993" s="42"/>
      <c r="P993" s="201">
        <f>O993*H993</f>
        <v>0</v>
      </c>
      <c r="Q993" s="201">
        <v>0</v>
      </c>
      <c r="R993" s="201">
        <f>Q993*H993</f>
        <v>0</v>
      </c>
      <c r="S993" s="201">
        <v>0</v>
      </c>
      <c r="T993" s="202">
        <f>S993*H993</f>
        <v>0</v>
      </c>
      <c r="AR993" s="24" t="s">
        <v>271</v>
      </c>
      <c r="AT993" s="24" t="s">
        <v>161</v>
      </c>
      <c r="AU993" s="24" t="s">
        <v>84</v>
      </c>
      <c r="AY993" s="24" t="s">
        <v>159</v>
      </c>
      <c r="BE993" s="203">
        <f>IF(N993="základní",J993,0)</f>
        <v>0</v>
      </c>
      <c r="BF993" s="203">
        <f>IF(N993="snížená",J993,0)</f>
        <v>0</v>
      </c>
      <c r="BG993" s="203">
        <f>IF(N993="zákl. přenesená",J993,0)</f>
        <v>0</v>
      </c>
      <c r="BH993" s="203">
        <f>IF(N993="sníž. přenesená",J993,0)</f>
        <v>0</v>
      </c>
      <c r="BI993" s="203">
        <f>IF(N993="nulová",J993,0)</f>
        <v>0</v>
      </c>
      <c r="BJ993" s="24" t="s">
        <v>82</v>
      </c>
      <c r="BK993" s="203">
        <f>ROUND(I993*H993,2)</f>
        <v>0</v>
      </c>
      <c r="BL993" s="24" t="s">
        <v>271</v>
      </c>
      <c r="BM993" s="24" t="s">
        <v>1449</v>
      </c>
    </row>
    <row r="994" spans="2:65" s="10" customFormat="1" ht="29.85" customHeight="1" x14ac:dyDescent="0.35">
      <c r="B994" s="176"/>
      <c r="C994" s="177"/>
      <c r="D994" s="178" t="s">
        <v>73</v>
      </c>
      <c r="E994" s="190" t="s">
        <v>1450</v>
      </c>
      <c r="F994" s="190" t="s">
        <v>1451</v>
      </c>
      <c r="G994" s="177"/>
      <c r="H994" s="177"/>
      <c r="I994" s="180"/>
      <c r="J994" s="191">
        <f>BK994</f>
        <v>0</v>
      </c>
      <c r="K994" s="177"/>
      <c r="L994" s="182"/>
      <c r="M994" s="183"/>
      <c r="N994" s="184"/>
      <c r="O994" s="184"/>
      <c r="P994" s="185">
        <f>SUM(P995:P1038)</f>
        <v>0</v>
      </c>
      <c r="Q994" s="184"/>
      <c r="R994" s="185">
        <f>SUM(R995:R1038)</f>
        <v>0.22634100000000001</v>
      </c>
      <c r="S994" s="184"/>
      <c r="T994" s="186">
        <f>SUM(T995:T1038)</f>
        <v>0</v>
      </c>
      <c r="AR994" s="187" t="s">
        <v>84</v>
      </c>
      <c r="AT994" s="188" t="s">
        <v>73</v>
      </c>
      <c r="AU994" s="188" t="s">
        <v>82</v>
      </c>
      <c r="AY994" s="187" t="s">
        <v>159</v>
      </c>
      <c r="BK994" s="189">
        <f>SUM(BK995:BK1038)</f>
        <v>0</v>
      </c>
    </row>
    <row r="995" spans="2:65" s="1" customFormat="1" ht="25.5" customHeight="1" x14ac:dyDescent="0.3">
      <c r="B995" s="41"/>
      <c r="C995" s="192" t="s">
        <v>1452</v>
      </c>
      <c r="D995" s="192" t="s">
        <v>161</v>
      </c>
      <c r="E995" s="193" t="s">
        <v>1453</v>
      </c>
      <c r="F995" s="194" t="s">
        <v>1454</v>
      </c>
      <c r="G995" s="195" t="s">
        <v>214</v>
      </c>
      <c r="H995" s="196">
        <v>27</v>
      </c>
      <c r="I995" s="197"/>
      <c r="J995" s="198">
        <f>ROUND(I995*H995,2)</f>
        <v>0</v>
      </c>
      <c r="K995" s="194" t="s">
        <v>165</v>
      </c>
      <c r="L995" s="61"/>
      <c r="M995" s="199" t="s">
        <v>30</v>
      </c>
      <c r="N995" s="200" t="s">
        <v>45</v>
      </c>
      <c r="O995" s="42"/>
      <c r="P995" s="201">
        <f>O995*H995</f>
        <v>0</v>
      </c>
      <c r="Q995" s="201">
        <v>8.8000000000000003E-4</v>
      </c>
      <c r="R995" s="201">
        <f>Q995*H995</f>
        <v>2.376E-2</v>
      </c>
      <c r="S995" s="201">
        <v>0</v>
      </c>
      <c r="T995" s="202">
        <f>S995*H995</f>
        <v>0</v>
      </c>
      <c r="AR995" s="24" t="s">
        <v>271</v>
      </c>
      <c r="AT995" s="24" t="s">
        <v>161</v>
      </c>
      <c r="AU995" s="24" t="s">
        <v>84</v>
      </c>
      <c r="AY995" s="24" t="s">
        <v>159</v>
      </c>
      <c r="BE995" s="203">
        <f>IF(N995="základní",J995,0)</f>
        <v>0</v>
      </c>
      <c r="BF995" s="203">
        <f>IF(N995="snížená",J995,0)</f>
        <v>0</v>
      </c>
      <c r="BG995" s="203">
        <f>IF(N995="zákl. přenesená",J995,0)</f>
        <v>0</v>
      </c>
      <c r="BH995" s="203">
        <f>IF(N995="sníž. přenesená",J995,0)</f>
        <v>0</v>
      </c>
      <c r="BI995" s="203">
        <f>IF(N995="nulová",J995,0)</f>
        <v>0</v>
      </c>
      <c r="BJ995" s="24" t="s">
        <v>82</v>
      </c>
      <c r="BK995" s="203">
        <f>ROUND(I995*H995,2)</f>
        <v>0</v>
      </c>
      <c r="BL995" s="24" t="s">
        <v>271</v>
      </c>
      <c r="BM995" s="24" t="s">
        <v>1455</v>
      </c>
    </row>
    <row r="996" spans="2:65" s="11" customFormat="1" ht="12" x14ac:dyDescent="0.3">
      <c r="B996" s="204"/>
      <c r="C996" s="205"/>
      <c r="D996" s="206" t="s">
        <v>168</v>
      </c>
      <c r="E996" s="207" t="s">
        <v>30</v>
      </c>
      <c r="F996" s="208" t="s">
        <v>1456</v>
      </c>
      <c r="G996" s="205"/>
      <c r="H996" s="207" t="s">
        <v>30</v>
      </c>
      <c r="I996" s="209"/>
      <c r="J996" s="205"/>
      <c r="K996" s="205"/>
      <c r="L996" s="210"/>
      <c r="M996" s="211"/>
      <c r="N996" s="212"/>
      <c r="O996" s="212"/>
      <c r="P996" s="212"/>
      <c r="Q996" s="212"/>
      <c r="R996" s="212"/>
      <c r="S996" s="212"/>
      <c r="T996" s="213"/>
      <c r="AT996" s="214" t="s">
        <v>168</v>
      </c>
      <c r="AU996" s="214" t="s">
        <v>84</v>
      </c>
      <c r="AV996" s="11" t="s">
        <v>82</v>
      </c>
      <c r="AW996" s="11" t="s">
        <v>37</v>
      </c>
      <c r="AX996" s="11" t="s">
        <v>74</v>
      </c>
      <c r="AY996" s="214" t="s">
        <v>159</v>
      </c>
    </row>
    <row r="997" spans="2:65" s="11" customFormat="1" ht="12" x14ac:dyDescent="0.3">
      <c r="B997" s="204"/>
      <c r="C997" s="205"/>
      <c r="D997" s="206" t="s">
        <v>168</v>
      </c>
      <c r="E997" s="207" t="s">
        <v>30</v>
      </c>
      <c r="F997" s="208" t="s">
        <v>1457</v>
      </c>
      <c r="G997" s="205"/>
      <c r="H997" s="207" t="s">
        <v>30</v>
      </c>
      <c r="I997" s="209"/>
      <c r="J997" s="205"/>
      <c r="K997" s="205"/>
      <c r="L997" s="210"/>
      <c r="M997" s="211"/>
      <c r="N997" s="212"/>
      <c r="O997" s="212"/>
      <c r="P997" s="212"/>
      <c r="Q997" s="212"/>
      <c r="R997" s="212"/>
      <c r="S997" s="212"/>
      <c r="T997" s="213"/>
      <c r="AT997" s="214" t="s">
        <v>168</v>
      </c>
      <c r="AU997" s="214" t="s">
        <v>84</v>
      </c>
      <c r="AV997" s="11" t="s">
        <v>82</v>
      </c>
      <c r="AW997" s="11" t="s">
        <v>37</v>
      </c>
      <c r="AX997" s="11" t="s">
        <v>74</v>
      </c>
      <c r="AY997" s="214" t="s">
        <v>159</v>
      </c>
    </row>
    <row r="998" spans="2:65" s="12" customFormat="1" ht="12" x14ac:dyDescent="0.3">
      <c r="B998" s="215"/>
      <c r="C998" s="216"/>
      <c r="D998" s="206" t="s">
        <v>168</v>
      </c>
      <c r="E998" s="217" t="s">
        <v>30</v>
      </c>
      <c r="F998" s="218" t="s">
        <v>1458</v>
      </c>
      <c r="G998" s="216"/>
      <c r="H998" s="219">
        <v>5.75</v>
      </c>
      <c r="I998" s="220"/>
      <c r="J998" s="216"/>
      <c r="K998" s="216"/>
      <c r="L998" s="221"/>
      <c r="M998" s="222"/>
      <c r="N998" s="223"/>
      <c r="O998" s="223"/>
      <c r="P998" s="223"/>
      <c r="Q998" s="223"/>
      <c r="R998" s="223"/>
      <c r="S998" s="223"/>
      <c r="T998" s="224"/>
      <c r="AT998" s="225" t="s">
        <v>168</v>
      </c>
      <c r="AU998" s="225" t="s">
        <v>84</v>
      </c>
      <c r="AV998" s="12" t="s">
        <v>84</v>
      </c>
      <c r="AW998" s="12" t="s">
        <v>37</v>
      </c>
      <c r="AX998" s="12" t="s">
        <v>74</v>
      </c>
      <c r="AY998" s="225" t="s">
        <v>159</v>
      </c>
    </row>
    <row r="999" spans="2:65" s="12" customFormat="1" ht="12" x14ac:dyDescent="0.3">
      <c r="B999" s="215"/>
      <c r="C999" s="216"/>
      <c r="D999" s="206" t="s">
        <v>168</v>
      </c>
      <c r="E999" s="217" t="s">
        <v>30</v>
      </c>
      <c r="F999" s="218" t="s">
        <v>1459</v>
      </c>
      <c r="G999" s="216"/>
      <c r="H999" s="219">
        <v>0.65</v>
      </c>
      <c r="I999" s="220"/>
      <c r="J999" s="216"/>
      <c r="K999" s="216"/>
      <c r="L999" s="221"/>
      <c r="M999" s="222"/>
      <c r="N999" s="223"/>
      <c r="O999" s="223"/>
      <c r="P999" s="223"/>
      <c r="Q999" s="223"/>
      <c r="R999" s="223"/>
      <c r="S999" s="223"/>
      <c r="T999" s="224"/>
      <c r="AT999" s="225" t="s">
        <v>168</v>
      </c>
      <c r="AU999" s="225" t="s">
        <v>84</v>
      </c>
      <c r="AV999" s="12" t="s">
        <v>84</v>
      </c>
      <c r="AW999" s="12" t="s">
        <v>37</v>
      </c>
      <c r="AX999" s="12" t="s">
        <v>74</v>
      </c>
      <c r="AY999" s="225" t="s">
        <v>159</v>
      </c>
    </row>
    <row r="1000" spans="2:65" s="14" customFormat="1" ht="12" x14ac:dyDescent="0.3">
      <c r="B1000" s="247"/>
      <c r="C1000" s="248"/>
      <c r="D1000" s="206" t="s">
        <v>168</v>
      </c>
      <c r="E1000" s="249" t="s">
        <v>30</v>
      </c>
      <c r="F1000" s="250" t="s">
        <v>490</v>
      </c>
      <c r="G1000" s="248"/>
      <c r="H1000" s="251">
        <v>6.4</v>
      </c>
      <c r="I1000" s="252"/>
      <c r="J1000" s="248"/>
      <c r="K1000" s="248"/>
      <c r="L1000" s="253"/>
      <c r="M1000" s="254"/>
      <c r="N1000" s="255"/>
      <c r="O1000" s="255"/>
      <c r="P1000" s="255"/>
      <c r="Q1000" s="255"/>
      <c r="R1000" s="255"/>
      <c r="S1000" s="255"/>
      <c r="T1000" s="256"/>
      <c r="AT1000" s="257" t="s">
        <v>168</v>
      </c>
      <c r="AU1000" s="257" t="s">
        <v>84</v>
      </c>
      <c r="AV1000" s="14" t="s">
        <v>187</v>
      </c>
      <c r="AW1000" s="14" t="s">
        <v>37</v>
      </c>
      <c r="AX1000" s="14" t="s">
        <v>74</v>
      </c>
      <c r="AY1000" s="257" t="s">
        <v>159</v>
      </c>
    </row>
    <row r="1001" spans="2:65" s="11" customFormat="1" ht="12" x14ac:dyDescent="0.3">
      <c r="B1001" s="204"/>
      <c r="C1001" s="205"/>
      <c r="D1001" s="206" t="s">
        <v>168</v>
      </c>
      <c r="E1001" s="207" t="s">
        <v>30</v>
      </c>
      <c r="F1001" s="208" t="s">
        <v>1460</v>
      </c>
      <c r="G1001" s="205"/>
      <c r="H1001" s="207" t="s">
        <v>30</v>
      </c>
      <c r="I1001" s="209"/>
      <c r="J1001" s="205"/>
      <c r="K1001" s="205"/>
      <c r="L1001" s="210"/>
      <c r="M1001" s="211"/>
      <c r="N1001" s="212"/>
      <c r="O1001" s="212"/>
      <c r="P1001" s="212"/>
      <c r="Q1001" s="212"/>
      <c r="R1001" s="212"/>
      <c r="S1001" s="212"/>
      <c r="T1001" s="213"/>
      <c r="AT1001" s="214" t="s">
        <v>168</v>
      </c>
      <c r="AU1001" s="214" t="s">
        <v>84</v>
      </c>
      <c r="AV1001" s="11" t="s">
        <v>82</v>
      </c>
      <c r="AW1001" s="11" t="s">
        <v>37</v>
      </c>
      <c r="AX1001" s="11" t="s">
        <v>74</v>
      </c>
      <c r="AY1001" s="214" t="s">
        <v>159</v>
      </c>
    </row>
    <row r="1002" spans="2:65" s="12" customFormat="1" ht="12" x14ac:dyDescent="0.3">
      <c r="B1002" s="215"/>
      <c r="C1002" s="216"/>
      <c r="D1002" s="206" t="s">
        <v>168</v>
      </c>
      <c r="E1002" s="217" t="s">
        <v>30</v>
      </c>
      <c r="F1002" s="218" t="s">
        <v>1461</v>
      </c>
      <c r="G1002" s="216"/>
      <c r="H1002" s="219">
        <v>9.3040000000000003</v>
      </c>
      <c r="I1002" s="220"/>
      <c r="J1002" s="216"/>
      <c r="K1002" s="216"/>
      <c r="L1002" s="221"/>
      <c r="M1002" s="222"/>
      <c r="N1002" s="223"/>
      <c r="O1002" s="223"/>
      <c r="P1002" s="223"/>
      <c r="Q1002" s="223"/>
      <c r="R1002" s="223"/>
      <c r="S1002" s="223"/>
      <c r="T1002" s="224"/>
      <c r="AT1002" s="225" t="s">
        <v>168</v>
      </c>
      <c r="AU1002" s="225" t="s">
        <v>84</v>
      </c>
      <c r="AV1002" s="12" t="s">
        <v>84</v>
      </c>
      <c r="AW1002" s="12" t="s">
        <v>37</v>
      </c>
      <c r="AX1002" s="12" t="s">
        <v>74</v>
      </c>
      <c r="AY1002" s="225" t="s">
        <v>159</v>
      </c>
    </row>
    <row r="1003" spans="2:65" s="12" customFormat="1" ht="12" x14ac:dyDescent="0.3">
      <c r="B1003" s="215"/>
      <c r="C1003" s="216"/>
      <c r="D1003" s="206" t="s">
        <v>168</v>
      </c>
      <c r="E1003" s="217" t="s">
        <v>30</v>
      </c>
      <c r="F1003" s="218" t="s">
        <v>1462</v>
      </c>
      <c r="G1003" s="216"/>
      <c r="H1003" s="219">
        <v>0.996</v>
      </c>
      <c r="I1003" s="220"/>
      <c r="J1003" s="216"/>
      <c r="K1003" s="216"/>
      <c r="L1003" s="221"/>
      <c r="M1003" s="222"/>
      <c r="N1003" s="223"/>
      <c r="O1003" s="223"/>
      <c r="P1003" s="223"/>
      <c r="Q1003" s="223"/>
      <c r="R1003" s="223"/>
      <c r="S1003" s="223"/>
      <c r="T1003" s="224"/>
      <c r="AT1003" s="225" t="s">
        <v>168</v>
      </c>
      <c r="AU1003" s="225" t="s">
        <v>84</v>
      </c>
      <c r="AV1003" s="12" t="s">
        <v>84</v>
      </c>
      <c r="AW1003" s="12" t="s">
        <v>37</v>
      </c>
      <c r="AX1003" s="12" t="s">
        <v>74</v>
      </c>
      <c r="AY1003" s="225" t="s">
        <v>159</v>
      </c>
    </row>
    <row r="1004" spans="2:65" s="14" customFormat="1" ht="12" x14ac:dyDescent="0.3">
      <c r="B1004" s="247"/>
      <c r="C1004" s="248"/>
      <c r="D1004" s="206" t="s">
        <v>168</v>
      </c>
      <c r="E1004" s="249" t="s">
        <v>30</v>
      </c>
      <c r="F1004" s="250" t="s">
        <v>497</v>
      </c>
      <c r="G1004" s="248"/>
      <c r="H1004" s="251">
        <v>10.3</v>
      </c>
      <c r="I1004" s="252"/>
      <c r="J1004" s="248"/>
      <c r="K1004" s="248"/>
      <c r="L1004" s="253"/>
      <c r="M1004" s="254"/>
      <c r="N1004" s="255"/>
      <c r="O1004" s="255"/>
      <c r="P1004" s="255"/>
      <c r="Q1004" s="255"/>
      <c r="R1004" s="255"/>
      <c r="S1004" s="255"/>
      <c r="T1004" s="256"/>
      <c r="AT1004" s="257" t="s">
        <v>168</v>
      </c>
      <c r="AU1004" s="257" t="s">
        <v>84</v>
      </c>
      <c r="AV1004" s="14" t="s">
        <v>187</v>
      </c>
      <c r="AW1004" s="14" t="s">
        <v>37</v>
      </c>
      <c r="AX1004" s="14" t="s">
        <v>74</v>
      </c>
      <c r="AY1004" s="257" t="s">
        <v>159</v>
      </c>
    </row>
    <row r="1005" spans="2:65" s="11" customFormat="1" ht="12" x14ac:dyDescent="0.3">
      <c r="B1005" s="204"/>
      <c r="C1005" s="205"/>
      <c r="D1005" s="206" t="s">
        <v>168</v>
      </c>
      <c r="E1005" s="207" t="s">
        <v>30</v>
      </c>
      <c r="F1005" s="208" t="s">
        <v>1463</v>
      </c>
      <c r="G1005" s="205"/>
      <c r="H1005" s="207" t="s">
        <v>30</v>
      </c>
      <c r="I1005" s="209"/>
      <c r="J1005" s="205"/>
      <c r="K1005" s="205"/>
      <c r="L1005" s="210"/>
      <c r="M1005" s="211"/>
      <c r="N1005" s="212"/>
      <c r="O1005" s="212"/>
      <c r="P1005" s="212"/>
      <c r="Q1005" s="212"/>
      <c r="R1005" s="212"/>
      <c r="S1005" s="212"/>
      <c r="T1005" s="213"/>
      <c r="AT1005" s="214" t="s">
        <v>168</v>
      </c>
      <c r="AU1005" s="214" t="s">
        <v>84</v>
      </c>
      <c r="AV1005" s="11" t="s">
        <v>82</v>
      </c>
      <c r="AW1005" s="11" t="s">
        <v>37</v>
      </c>
      <c r="AX1005" s="11" t="s">
        <v>74</v>
      </c>
      <c r="AY1005" s="214" t="s">
        <v>159</v>
      </c>
    </row>
    <row r="1006" spans="2:65" s="11" customFormat="1" ht="12" x14ac:dyDescent="0.3">
      <c r="B1006" s="204"/>
      <c r="C1006" s="205"/>
      <c r="D1006" s="206" t="s">
        <v>168</v>
      </c>
      <c r="E1006" s="207" t="s">
        <v>30</v>
      </c>
      <c r="F1006" s="208" t="s">
        <v>1464</v>
      </c>
      <c r="G1006" s="205"/>
      <c r="H1006" s="207" t="s">
        <v>30</v>
      </c>
      <c r="I1006" s="209"/>
      <c r="J1006" s="205"/>
      <c r="K1006" s="205"/>
      <c r="L1006" s="210"/>
      <c r="M1006" s="211"/>
      <c r="N1006" s="212"/>
      <c r="O1006" s="212"/>
      <c r="P1006" s="212"/>
      <c r="Q1006" s="212"/>
      <c r="R1006" s="212"/>
      <c r="S1006" s="212"/>
      <c r="T1006" s="213"/>
      <c r="AT1006" s="214" t="s">
        <v>168</v>
      </c>
      <c r="AU1006" s="214" t="s">
        <v>84</v>
      </c>
      <c r="AV1006" s="11" t="s">
        <v>82</v>
      </c>
      <c r="AW1006" s="11" t="s">
        <v>37</v>
      </c>
      <c r="AX1006" s="11" t="s">
        <v>74</v>
      </c>
      <c r="AY1006" s="214" t="s">
        <v>159</v>
      </c>
    </row>
    <row r="1007" spans="2:65" s="12" customFormat="1" ht="12" x14ac:dyDescent="0.3">
      <c r="B1007" s="215"/>
      <c r="C1007" s="216"/>
      <c r="D1007" s="206" t="s">
        <v>168</v>
      </c>
      <c r="E1007" s="217" t="s">
        <v>30</v>
      </c>
      <c r="F1007" s="218" t="s">
        <v>1461</v>
      </c>
      <c r="G1007" s="216"/>
      <c r="H1007" s="219">
        <v>9.3040000000000003</v>
      </c>
      <c r="I1007" s="220"/>
      <c r="J1007" s="216"/>
      <c r="K1007" s="216"/>
      <c r="L1007" s="221"/>
      <c r="M1007" s="222"/>
      <c r="N1007" s="223"/>
      <c r="O1007" s="223"/>
      <c r="P1007" s="223"/>
      <c r="Q1007" s="223"/>
      <c r="R1007" s="223"/>
      <c r="S1007" s="223"/>
      <c r="T1007" s="224"/>
      <c r="AT1007" s="225" t="s">
        <v>168</v>
      </c>
      <c r="AU1007" s="225" t="s">
        <v>84</v>
      </c>
      <c r="AV1007" s="12" t="s">
        <v>84</v>
      </c>
      <c r="AW1007" s="12" t="s">
        <v>37</v>
      </c>
      <c r="AX1007" s="12" t="s">
        <v>74</v>
      </c>
      <c r="AY1007" s="225" t="s">
        <v>159</v>
      </c>
    </row>
    <row r="1008" spans="2:65" s="12" customFormat="1" ht="12" x14ac:dyDescent="0.3">
      <c r="B1008" s="215"/>
      <c r="C1008" s="216"/>
      <c r="D1008" s="206" t="s">
        <v>168</v>
      </c>
      <c r="E1008" s="217" t="s">
        <v>30</v>
      </c>
      <c r="F1008" s="218" t="s">
        <v>1462</v>
      </c>
      <c r="G1008" s="216"/>
      <c r="H1008" s="219">
        <v>0.996</v>
      </c>
      <c r="I1008" s="220"/>
      <c r="J1008" s="216"/>
      <c r="K1008" s="216"/>
      <c r="L1008" s="221"/>
      <c r="M1008" s="222"/>
      <c r="N1008" s="223"/>
      <c r="O1008" s="223"/>
      <c r="P1008" s="223"/>
      <c r="Q1008" s="223"/>
      <c r="R1008" s="223"/>
      <c r="S1008" s="223"/>
      <c r="T1008" s="224"/>
      <c r="AT1008" s="225" t="s">
        <v>168</v>
      </c>
      <c r="AU1008" s="225" t="s">
        <v>84</v>
      </c>
      <c r="AV1008" s="12" t="s">
        <v>84</v>
      </c>
      <c r="AW1008" s="12" t="s">
        <v>37</v>
      </c>
      <c r="AX1008" s="12" t="s">
        <v>74</v>
      </c>
      <c r="AY1008" s="225" t="s">
        <v>159</v>
      </c>
    </row>
    <row r="1009" spans="2:65" s="14" customFormat="1" ht="12" x14ac:dyDescent="0.3">
      <c r="B1009" s="247"/>
      <c r="C1009" s="248"/>
      <c r="D1009" s="206" t="s">
        <v>168</v>
      </c>
      <c r="E1009" s="249" t="s">
        <v>30</v>
      </c>
      <c r="F1009" s="250" t="s">
        <v>755</v>
      </c>
      <c r="G1009" s="248"/>
      <c r="H1009" s="251">
        <v>10.3</v>
      </c>
      <c r="I1009" s="252"/>
      <c r="J1009" s="248"/>
      <c r="K1009" s="248"/>
      <c r="L1009" s="253"/>
      <c r="M1009" s="254"/>
      <c r="N1009" s="255"/>
      <c r="O1009" s="255"/>
      <c r="P1009" s="255"/>
      <c r="Q1009" s="255"/>
      <c r="R1009" s="255"/>
      <c r="S1009" s="255"/>
      <c r="T1009" s="256"/>
      <c r="AT1009" s="257" t="s">
        <v>168</v>
      </c>
      <c r="AU1009" s="257" t="s">
        <v>84</v>
      </c>
      <c r="AV1009" s="14" t="s">
        <v>187</v>
      </c>
      <c r="AW1009" s="14" t="s">
        <v>37</v>
      </c>
      <c r="AX1009" s="14" t="s">
        <v>74</v>
      </c>
      <c r="AY1009" s="257" t="s">
        <v>159</v>
      </c>
    </row>
    <row r="1010" spans="2:65" s="13" customFormat="1" ht="12" x14ac:dyDescent="0.3">
      <c r="B1010" s="226"/>
      <c r="C1010" s="227"/>
      <c r="D1010" s="206" t="s">
        <v>168</v>
      </c>
      <c r="E1010" s="228" t="s">
        <v>30</v>
      </c>
      <c r="F1010" s="229" t="s">
        <v>186</v>
      </c>
      <c r="G1010" s="227"/>
      <c r="H1010" s="230">
        <v>27</v>
      </c>
      <c r="I1010" s="231"/>
      <c r="J1010" s="227"/>
      <c r="K1010" s="227"/>
      <c r="L1010" s="232"/>
      <c r="M1010" s="233"/>
      <c r="N1010" s="234"/>
      <c r="O1010" s="234"/>
      <c r="P1010" s="234"/>
      <c r="Q1010" s="234"/>
      <c r="R1010" s="234"/>
      <c r="S1010" s="234"/>
      <c r="T1010" s="235"/>
      <c r="AT1010" s="236" t="s">
        <v>168</v>
      </c>
      <c r="AU1010" s="236" t="s">
        <v>84</v>
      </c>
      <c r="AV1010" s="13" t="s">
        <v>166</v>
      </c>
      <c r="AW1010" s="13" t="s">
        <v>37</v>
      </c>
      <c r="AX1010" s="13" t="s">
        <v>82</v>
      </c>
      <c r="AY1010" s="236" t="s">
        <v>159</v>
      </c>
    </row>
    <row r="1011" spans="2:65" s="1" customFormat="1" ht="25.5" customHeight="1" x14ac:dyDescent="0.3">
      <c r="B1011" s="41"/>
      <c r="C1011" s="237" t="s">
        <v>1465</v>
      </c>
      <c r="D1011" s="237" t="s">
        <v>422</v>
      </c>
      <c r="E1011" s="238" t="s">
        <v>1466</v>
      </c>
      <c r="F1011" s="239" t="s">
        <v>1467</v>
      </c>
      <c r="G1011" s="240" t="s">
        <v>214</v>
      </c>
      <c r="H1011" s="241">
        <v>20</v>
      </c>
      <c r="I1011" s="242"/>
      <c r="J1011" s="243">
        <f>ROUND(I1011*H1011,2)</f>
        <v>0</v>
      </c>
      <c r="K1011" s="239" t="s">
        <v>30</v>
      </c>
      <c r="L1011" s="244"/>
      <c r="M1011" s="245" t="s">
        <v>30</v>
      </c>
      <c r="N1011" s="246" t="s">
        <v>45</v>
      </c>
      <c r="O1011" s="42"/>
      <c r="P1011" s="201">
        <f>O1011*H1011</f>
        <v>0</v>
      </c>
      <c r="Q1011" s="201">
        <v>4.8999999999999998E-3</v>
      </c>
      <c r="R1011" s="201">
        <f>Q1011*H1011</f>
        <v>9.8000000000000004E-2</v>
      </c>
      <c r="S1011" s="201">
        <v>0</v>
      </c>
      <c r="T1011" s="202">
        <f>S1011*H1011</f>
        <v>0</v>
      </c>
      <c r="AR1011" s="24" t="s">
        <v>377</v>
      </c>
      <c r="AT1011" s="24" t="s">
        <v>422</v>
      </c>
      <c r="AU1011" s="24" t="s">
        <v>84</v>
      </c>
      <c r="AY1011" s="24" t="s">
        <v>159</v>
      </c>
      <c r="BE1011" s="203">
        <f>IF(N1011="základní",J1011,0)</f>
        <v>0</v>
      </c>
      <c r="BF1011" s="203">
        <f>IF(N1011="snížená",J1011,0)</f>
        <v>0</v>
      </c>
      <c r="BG1011" s="203">
        <f>IF(N1011="zákl. přenesená",J1011,0)</f>
        <v>0</v>
      </c>
      <c r="BH1011" s="203">
        <f>IF(N1011="sníž. přenesená",J1011,0)</f>
        <v>0</v>
      </c>
      <c r="BI1011" s="203">
        <f>IF(N1011="nulová",J1011,0)</f>
        <v>0</v>
      </c>
      <c r="BJ1011" s="24" t="s">
        <v>82</v>
      </c>
      <c r="BK1011" s="203">
        <f>ROUND(I1011*H1011,2)</f>
        <v>0</v>
      </c>
      <c r="BL1011" s="24" t="s">
        <v>271</v>
      </c>
      <c r="BM1011" s="24" t="s">
        <v>1468</v>
      </c>
    </row>
    <row r="1012" spans="2:65" s="11" customFormat="1" ht="12" x14ac:dyDescent="0.3">
      <c r="B1012" s="204"/>
      <c r="C1012" s="205"/>
      <c r="D1012" s="206" t="s">
        <v>168</v>
      </c>
      <c r="E1012" s="207" t="s">
        <v>30</v>
      </c>
      <c r="F1012" s="208" t="s">
        <v>1390</v>
      </c>
      <c r="G1012" s="205"/>
      <c r="H1012" s="207" t="s">
        <v>30</v>
      </c>
      <c r="I1012" s="209"/>
      <c r="J1012" s="205"/>
      <c r="K1012" s="205"/>
      <c r="L1012" s="210"/>
      <c r="M1012" s="211"/>
      <c r="N1012" s="212"/>
      <c r="O1012" s="212"/>
      <c r="P1012" s="212"/>
      <c r="Q1012" s="212"/>
      <c r="R1012" s="212"/>
      <c r="S1012" s="212"/>
      <c r="T1012" s="213"/>
      <c r="AT1012" s="214" t="s">
        <v>168</v>
      </c>
      <c r="AU1012" s="214" t="s">
        <v>84</v>
      </c>
      <c r="AV1012" s="11" t="s">
        <v>82</v>
      </c>
      <c r="AW1012" s="11" t="s">
        <v>37</v>
      </c>
      <c r="AX1012" s="11" t="s">
        <v>74</v>
      </c>
      <c r="AY1012" s="214" t="s">
        <v>159</v>
      </c>
    </row>
    <row r="1013" spans="2:65" s="11" customFormat="1" ht="12" x14ac:dyDescent="0.3">
      <c r="B1013" s="204"/>
      <c r="C1013" s="205"/>
      <c r="D1013" s="206" t="s">
        <v>168</v>
      </c>
      <c r="E1013" s="207" t="s">
        <v>30</v>
      </c>
      <c r="F1013" s="208" t="s">
        <v>1469</v>
      </c>
      <c r="G1013" s="205"/>
      <c r="H1013" s="207" t="s">
        <v>30</v>
      </c>
      <c r="I1013" s="209"/>
      <c r="J1013" s="205"/>
      <c r="K1013" s="205"/>
      <c r="L1013" s="210"/>
      <c r="M1013" s="211"/>
      <c r="N1013" s="212"/>
      <c r="O1013" s="212"/>
      <c r="P1013" s="212"/>
      <c r="Q1013" s="212"/>
      <c r="R1013" s="212"/>
      <c r="S1013" s="212"/>
      <c r="T1013" s="213"/>
      <c r="AT1013" s="214" t="s">
        <v>168</v>
      </c>
      <c r="AU1013" s="214" t="s">
        <v>84</v>
      </c>
      <c r="AV1013" s="11" t="s">
        <v>82</v>
      </c>
      <c r="AW1013" s="11" t="s">
        <v>37</v>
      </c>
      <c r="AX1013" s="11" t="s">
        <v>74</v>
      </c>
      <c r="AY1013" s="214" t="s">
        <v>159</v>
      </c>
    </row>
    <row r="1014" spans="2:65" s="12" customFormat="1" ht="12" x14ac:dyDescent="0.3">
      <c r="B1014" s="215"/>
      <c r="C1014" s="216"/>
      <c r="D1014" s="206" t="s">
        <v>168</v>
      </c>
      <c r="E1014" s="217" t="s">
        <v>30</v>
      </c>
      <c r="F1014" s="218" t="s">
        <v>1470</v>
      </c>
      <c r="G1014" s="216"/>
      <c r="H1014" s="219">
        <v>12</v>
      </c>
      <c r="I1014" s="220"/>
      <c r="J1014" s="216"/>
      <c r="K1014" s="216"/>
      <c r="L1014" s="221"/>
      <c r="M1014" s="222"/>
      <c r="N1014" s="223"/>
      <c r="O1014" s="223"/>
      <c r="P1014" s="223"/>
      <c r="Q1014" s="223"/>
      <c r="R1014" s="223"/>
      <c r="S1014" s="223"/>
      <c r="T1014" s="224"/>
      <c r="AT1014" s="225" t="s">
        <v>168</v>
      </c>
      <c r="AU1014" s="225" t="s">
        <v>84</v>
      </c>
      <c r="AV1014" s="12" t="s">
        <v>84</v>
      </c>
      <c r="AW1014" s="12" t="s">
        <v>37</v>
      </c>
      <c r="AX1014" s="12" t="s">
        <v>74</v>
      </c>
      <c r="AY1014" s="225" t="s">
        <v>159</v>
      </c>
    </row>
    <row r="1015" spans="2:65" s="11" customFormat="1" ht="12" x14ac:dyDescent="0.3">
      <c r="B1015" s="204"/>
      <c r="C1015" s="205"/>
      <c r="D1015" s="206" t="s">
        <v>168</v>
      </c>
      <c r="E1015" s="207" t="s">
        <v>30</v>
      </c>
      <c r="F1015" s="208" t="s">
        <v>1471</v>
      </c>
      <c r="G1015" s="205"/>
      <c r="H1015" s="207" t="s">
        <v>30</v>
      </c>
      <c r="I1015" s="209"/>
      <c r="J1015" s="205"/>
      <c r="K1015" s="205"/>
      <c r="L1015" s="210"/>
      <c r="M1015" s="211"/>
      <c r="N1015" s="212"/>
      <c r="O1015" s="212"/>
      <c r="P1015" s="212"/>
      <c r="Q1015" s="212"/>
      <c r="R1015" s="212"/>
      <c r="S1015" s="212"/>
      <c r="T1015" s="213"/>
      <c r="AT1015" s="214" t="s">
        <v>168</v>
      </c>
      <c r="AU1015" s="214" t="s">
        <v>84</v>
      </c>
      <c r="AV1015" s="11" t="s">
        <v>82</v>
      </c>
      <c r="AW1015" s="11" t="s">
        <v>37</v>
      </c>
      <c r="AX1015" s="11" t="s">
        <v>74</v>
      </c>
      <c r="AY1015" s="214" t="s">
        <v>159</v>
      </c>
    </row>
    <row r="1016" spans="2:65" s="12" customFormat="1" ht="12" x14ac:dyDescent="0.3">
      <c r="B1016" s="215"/>
      <c r="C1016" s="216"/>
      <c r="D1016" s="206" t="s">
        <v>168</v>
      </c>
      <c r="E1016" s="217" t="s">
        <v>30</v>
      </c>
      <c r="F1016" s="218" t="s">
        <v>1472</v>
      </c>
      <c r="G1016" s="216"/>
      <c r="H1016" s="219">
        <v>8</v>
      </c>
      <c r="I1016" s="220"/>
      <c r="J1016" s="216"/>
      <c r="K1016" s="216"/>
      <c r="L1016" s="221"/>
      <c r="M1016" s="222"/>
      <c r="N1016" s="223"/>
      <c r="O1016" s="223"/>
      <c r="P1016" s="223"/>
      <c r="Q1016" s="223"/>
      <c r="R1016" s="223"/>
      <c r="S1016" s="223"/>
      <c r="T1016" s="224"/>
      <c r="AT1016" s="225" t="s">
        <v>168</v>
      </c>
      <c r="AU1016" s="225" t="s">
        <v>84</v>
      </c>
      <c r="AV1016" s="12" t="s">
        <v>84</v>
      </c>
      <c r="AW1016" s="12" t="s">
        <v>37</v>
      </c>
      <c r="AX1016" s="12" t="s">
        <v>74</v>
      </c>
      <c r="AY1016" s="225" t="s">
        <v>159</v>
      </c>
    </row>
    <row r="1017" spans="2:65" s="13" customFormat="1" ht="12" x14ac:dyDescent="0.3">
      <c r="B1017" s="226"/>
      <c r="C1017" s="227"/>
      <c r="D1017" s="206" t="s">
        <v>168</v>
      </c>
      <c r="E1017" s="228" t="s">
        <v>30</v>
      </c>
      <c r="F1017" s="229" t="s">
        <v>186</v>
      </c>
      <c r="G1017" s="227"/>
      <c r="H1017" s="230">
        <v>20</v>
      </c>
      <c r="I1017" s="231"/>
      <c r="J1017" s="227"/>
      <c r="K1017" s="227"/>
      <c r="L1017" s="232"/>
      <c r="M1017" s="233"/>
      <c r="N1017" s="234"/>
      <c r="O1017" s="234"/>
      <c r="P1017" s="234"/>
      <c r="Q1017" s="234"/>
      <c r="R1017" s="234"/>
      <c r="S1017" s="234"/>
      <c r="T1017" s="235"/>
      <c r="AT1017" s="236" t="s">
        <v>168</v>
      </c>
      <c r="AU1017" s="236" t="s">
        <v>84</v>
      </c>
      <c r="AV1017" s="13" t="s">
        <v>166</v>
      </c>
      <c r="AW1017" s="13" t="s">
        <v>37</v>
      </c>
      <c r="AX1017" s="13" t="s">
        <v>82</v>
      </c>
      <c r="AY1017" s="236" t="s">
        <v>159</v>
      </c>
    </row>
    <row r="1018" spans="2:65" s="1" customFormat="1" ht="25.5" customHeight="1" x14ac:dyDescent="0.3">
      <c r="B1018" s="41"/>
      <c r="C1018" s="237" t="s">
        <v>1473</v>
      </c>
      <c r="D1018" s="237" t="s">
        <v>422</v>
      </c>
      <c r="E1018" s="238" t="s">
        <v>1474</v>
      </c>
      <c r="F1018" s="239" t="s">
        <v>1475</v>
      </c>
      <c r="G1018" s="240" t="s">
        <v>214</v>
      </c>
      <c r="H1018" s="241">
        <v>20</v>
      </c>
      <c r="I1018" s="242"/>
      <c r="J1018" s="243">
        <f>ROUND(I1018*H1018,2)</f>
        <v>0</v>
      </c>
      <c r="K1018" s="239" t="s">
        <v>30</v>
      </c>
      <c r="L1018" s="244"/>
      <c r="M1018" s="245" t="s">
        <v>30</v>
      </c>
      <c r="N1018" s="246" t="s">
        <v>45</v>
      </c>
      <c r="O1018" s="42"/>
      <c r="P1018" s="201">
        <f>O1018*H1018</f>
        <v>0</v>
      </c>
      <c r="Q1018" s="201">
        <v>5.1999999999999998E-3</v>
      </c>
      <c r="R1018" s="201">
        <f>Q1018*H1018</f>
        <v>0.104</v>
      </c>
      <c r="S1018" s="201">
        <v>0</v>
      </c>
      <c r="T1018" s="202">
        <f>S1018*H1018</f>
        <v>0</v>
      </c>
      <c r="AR1018" s="24" t="s">
        <v>377</v>
      </c>
      <c r="AT1018" s="24" t="s">
        <v>422</v>
      </c>
      <c r="AU1018" s="24" t="s">
        <v>84</v>
      </c>
      <c r="AY1018" s="24" t="s">
        <v>159</v>
      </c>
      <c r="BE1018" s="203">
        <f>IF(N1018="základní",J1018,0)</f>
        <v>0</v>
      </c>
      <c r="BF1018" s="203">
        <f>IF(N1018="snížená",J1018,0)</f>
        <v>0</v>
      </c>
      <c r="BG1018" s="203">
        <f>IF(N1018="zákl. přenesená",J1018,0)</f>
        <v>0</v>
      </c>
      <c r="BH1018" s="203">
        <f>IF(N1018="sníž. přenesená",J1018,0)</f>
        <v>0</v>
      </c>
      <c r="BI1018" s="203">
        <f>IF(N1018="nulová",J1018,0)</f>
        <v>0</v>
      </c>
      <c r="BJ1018" s="24" t="s">
        <v>82</v>
      </c>
      <c r="BK1018" s="203">
        <f>ROUND(I1018*H1018,2)</f>
        <v>0</v>
      </c>
      <c r="BL1018" s="24" t="s">
        <v>271</v>
      </c>
      <c r="BM1018" s="24" t="s">
        <v>1476</v>
      </c>
    </row>
    <row r="1019" spans="2:65" s="11" customFormat="1" ht="12" x14ac:dyDescent="0.3">
      <c r="B1019" s="204"/>
      <c r="C1019" s="205"/>
      <c r="D1019" s="206" t="s">
        <v>168</v>
      </c>
      <c r="E1019" s="207" t="s">
        <v>30</v>
      </c>
      <c r="F1019" s="208" t="s">
        <v>1390</v>
      </c>
      <c r="G1019" s="205"/>
      <c r="H1019" s="207" t="s">
        <v>30</v>
      </c>
      <c r="I1019" s="209"/>
      <c r="J1019" s="205"/>
      <c r="K1019" s="205"/>
      <c r="L1019" s="210"/>
      <c r="M1019" s="211"/>
      <c r="N1019" s="212"/>
      <c r="O1019" s="212"/>
      <c r="P1019" s="212"/>
      <c r="Q1019" s="212"/>
      <c r="R1019" s="212"/>
      <c r="S1019" s="212"/>
      <c r="T1019" s="213"/>
      <c r="AT1019" s="214" t="s">
        <v>168</v>
      </c>
      <c r="AU1019" s="214" t="s">
        <v>84</v>
      </c>
      <c r="AV1019" s="11" t="s">
        <v>82</v>
      </c>
      <c r="AW1019" s="11" t="s">
        <v>37</v>
      </c>
      <c r="AX1019" s="11" t="s">
        <v>74</v>
      </c>
      <c r="AY1019" s="214" t="s">
        <v>159</v>
      </c>
    </row>
    <row r="1020" spans="2:65" s="11" customFormat="1" ht="12" x14ac:dyDescent="0.3">
      <c r="B1020" s="204"/>
      <c r="C1020" s="205"/>
      <c r="D1020" s="206" t="s">
        <v>168</v>
      </c>
      <c r="E1020" s="207" t="s">
        <v>30</v>
      </c>
      <c r="F1020" s="208" t="s">
        <v>1477</v>
      </c>
      <c r="G1020" s="205"/>
      <c r="H1020" s="207" t="s">
        <v>30</v>
      </c>
      <c r="I1020" s="209"/>
      <c r="J1020" s="205"/>
      <c r="K1020" s="205"/>
      <c r="L1020" s="210"/>
      <c r="M1020" s="211"/>
      <c r="N1020" s="212"/>
      <c r="O1020" s="212"/>
      <c r="P1020" s="212"/>
      <c r="Q1020" s="212"/>
      <c r="R1020" s="212"/>
      <c r="S1020" s="212"/>
      <c r="T1020" s="213"/>
      <c r="AT1020" s="214" t="s">
        <v>168</v>
      </c>
      <c r="AU1020" s="214" t="s">
        <v>84</v>
      </c>
      <c r="AV1020" s="11" t="s">
        <v>82</v>
      </c>
      <c r="AW1020" s="11" t="s">
        <v>37</v>
      </c>
      <c r="AX1020" s="11" t="s">
        <v>74</v>
      </c>
      <c r="AY1020" s="214" t="s">
        <v>159</v>
      </c>
    </row>
    <row r="1021" spans="2:65" s="12" customFormat="1" ht="12" x14ac:dyDescent="0.3">
      <c r="B1021" s="215"/>
      <c r="C1021" s="216"/>
      <c r="D1021" s="206" t="s">
        <v>168</v>
      </c>
      <c r="E1021" s="217" t="s">
        <v>30</v>
      </c>
      <c r="F1021" s="218" t="s">
        <v>1478</v>
      </c>
      <c r="G1021" s="216"/>
      <c r="H1021" s="219">
        <v>20</v>
      </c>
      <c r="I1021" s="220"/>
      <c r="J1021" s="216"/>
      <c r="K1021" s="216"/>
      <c r="L1021" s="221"/>
      <c r="M1021" s="222"/>
      <c r="N1021" s="223"/>
      <c r="O1021" s="223"/>
      <c r="P1021" s="223"/>
      <c r="Q1021" s="223"/>
      <c r="R1021" s="223"/>
      <c r="S1021" s="223"/>
      <c r="T1021" s="224"/>
      <c r="AT1021" s="225" t="s">
        <v>168</v>
      </c>
      <c r="AU1021" s="225" t="s">
        <v>84</v>
      </c>
      <c r="AV1021" s="12" t="s">
        <v>84</v>
      </c>
      <c r="AW1021" s="12" t="s">
        <v>37</v>
      </c>
      <c r="AX1021" s="12" t="s">
        <v>82</v>
      </c>
      <c r="AY1021" s="225" t="s">
        <v>159</v>
      </c>
    </row>
    <row r="1022" spans="2:65" s="1" customFormat="1" ht="25.5" customHeight="1" x14ac:dyDescent="0.3">
      <c r="B1022" s="41"/>
      <c r="C1022" s="192" t="s">
        <v>1479</v>
      </c>
      <c r="D1022" s="192" t="s">
        <v>161</v>
      </c>
      <c r="E1022" s="193" t="s">
        <v>1480</v>
      </c>
      <c r="F1022" s="194" t="s">
        <v>1481</v>
      </c>
      <c r="G1022" s="195" t="s">
        <v>214</v>
      </c>
      <c r="H1022" s="196">
        <v>6.4</v>
      </c>
      <c r="I1022" s="197"/>
      <c r="J1022" s="198">
        <f>ROUND(I1022*H1022,2)</f>
        <v>0</v>
      </c>
      <c r="K1022" s="194" t="s">
        <v>165</v>
      </c>
      <c r="L1022" s="61"/>
      <c r="M1022" s="199" t="s">
        <v>30</v>
      </c>
      <c r="N1022" s="200" t="s">
        <v>45</v>
      </c>
      <c r="O1022" s="42"/>
      <c r="P1022" s="201">
        <f>O1022*H1022</f>
        <v>0</v>
      </c>
      <c r="Q1022" s="201">
        <v>0</v>
      </c>
      <c r="R1022" s="201">
        <f>Q1022*H1022</f>
        <v>0</v>
      </c>
      <c r="S1022" s="201">
        <v>0</v>
      </c>
      <c r="T1022" s="202">
        <f>S1022*H1022</f>
        <v>0</v>
      </c>
      <c r="AR1022" s="24" t="s">
        <v>271</v>
      </c>
      <c r="AT1022" s="24" t="s">
        <v>161</v>
      </c>
      <c r="AU1022" s="24" t="s">
        <v>84</v>
      </c>
      <c r="AY1022" s="24" t="s">
        <v>159</v>
      </c>
      <c r="BE1022" s="203">
        <f>IF(N1022="základní",J1022,0)</f>
        <v>0</v>
      </c>
      <c r="BF1022" s="203">
        <f>IF(N1022="snížená",J1022,0)</f>
        <v>0</v>
      </c>
      <c r="BG1022" s="203">
        <f>IF(N1022="zákl. přenesená",J1022,0)</f>
        <v>0</v>
      </c>
      <c r="BH1022" s="203">
        <f>IF(N1022="sníž. přenesená",J1022,0)</f>
        <v>0</v>
      </c>
      <c r="BI1022" s="203">
        <f>IF(N1022="nulová",J1022,0)</f>
        <v>0</v>
      </c>
      <c r="BJ1022" s="24" t="s">
        <v>82</v>
      </c>
      <c r="BK1022" s="203">
        <f>ROUND(I1022*H1022,2)</f>
        <v>0</v>
      </c>
      <c r="BL1022" s="24" t="s">
        <v>271</v>
      </c>
      <c r="BM1022" s="24" t="s">
        <v>1482</v>
      </c>
    </row>
    <row r="1023" spans="2:65" s="11" customFormat="1" ht="12" x14ac:dyDescent="0.3">
      <c r="B1023" s="204"/>
      <c r="C1023" s="205"/>
      <c r="D1023" s="206" t="s">
        <v>168</v>
      </c>
      <c r="E1023" s="207" t="s">
        <v>30</v>
      </c>
      <c r="F1023" s="208" t="s">
        <v>1483</v>
      </c>
      <c r="G1023" s="205"/>
      <c r="H1023" s="207" t="s">
        <v>30</v>
      </c>
      <c r="I1023" s="209"/>
      <c r="J1023" s="205"/>
      <c r="K1023" s="205"/>
      <c r="L1023" s="210"/>
      <c r="M1023" s="211"/>
      <c r="N1023" s="212"/>
      <c r="O1023" s="212"/>
      <c r="P1023" s="212"/>
      <c r="Q1023" s="212"/>
      <c r="R1023" s="212"/>
      <c r="S1023" s="212"/>
      <c r="T1023" s="213"/>
      <c r="AT1023" s="214" t="s">
        <v>168</v>
      </c>
      <c r="AU1023" s="214" t="s">
        <v>84</v>
      </c>
      <c r="AV1023" s="11" t="s">
        <v>82</v>
      </c>
      <c r="AW1023" s="11" t="s">
        <v>37</v>
      </c>
      <c r="AX1023" s="11" t="s">
        <v>74</v>
      </c>
      <c r="AY1023" s="214" t="s">
        <v>159</v>
      </c>
    </row>
    <row r="1024" spans="2:65" s="11" customFormat="1" ht="12" x14ac:dyDescent="0.3">
      <c r="B1024" s="204"/>
      <c r="C1024" s="205"/>
      <c r="D1024" s="206" t="s">
        <v>168</v>
      </c>
      <c r="E1024" s="207" t="s">
        <v>30</v>
      </c>
      <c r="F1024" s="208" t="s">
        <v>1457</v>
      </c>
      <c r="G1024" s="205"/>
      <c r="H1024" s="207" t="s">
        <v>30</v>
      </c>
      <c r="I1024" s="209"/>
      <c r="J1024" s="205"/>
      <c r="K1024" s="205"/>
      <c r="L1024" s="210"/>
      <c r="M1024" s="211"/>
      <c r="N1024" s="212"/>
      <c r="O1024" s="212"/>
      <c r="P1024" s="212"/>
      <c r="Q1024" s="212"/>
      <c r="R1024" s="212"/>
      <c r="S1024" s="212"/>
      <c r="T1024" s="213"/>
      <c r="AT1024" s="214" t="s">
        <v>168</v>
      </c>
      <c r="AU1024" s="214" t="s">
        <v>84</v>
      </c>
      <c r="AV1024" s="11" t="s">
        <v>82</v>
      </c>
      <c r="AW1024" s="11" t="s">
        <v>37</v>
      </c>
      <c r="AX1024" s="11" t="s">
        <v>74</v>
      </c>
      <c r="AY1024" s="214" t="s">
        <v>159</v>
      </c>
    </row>
    <row r="1025" spans="2:65" s="12" customFormat="1" ht="12" x14ac:dyDescent="0.3">
      <c r="B1025" s="215"/>
      <c r="C1025" s="216"/>
      <c r="D1025" s="206" t="s">
        <v>168</v>
      </c>
      <c r="E1025" s="217" t="s">
        <v>30</v>
      </c>
      <c r="F1025" s="218" t="s">
        <v>1458</v>
      </c>
      <c r="G1025" s="216"/>
      <c r="H1025" s="219">
        <v>5.75</v>
      </c>
      <c r="I1025" s="220"/>
      <c r="J1025" s="216"/>
      <c r="K1025" s="216"/>
      <c r="L1025" s="221"/>
      <c r="M1025" s="222"/>
      <c r="N1025" s="223"/>
      <c r="O1025" s="223"/>
      <c r="P1025" s="223"/>
      <c r="Q1025" s="223"/>
      <c r="R1025" s="223"/>
      <c r="S1025" s="223"/>
      <c r="T1025" s="224"/>
      <c r="AT1025" s="225" t="s">
        <v>168</v>
      </c>
      <c r="AU1025" s="225" t="s">
        <v>84</v>
      </c>
      <c r="AV1025" s="12" t="s">
        <v>84</v>
      </c>
      <c r="AW1025" s="12" t="s">
        <v>37</v>
      </c>
      <c r="AX1025" s="12" t="s">
        <v>74</v>
      </c>
      <c r="AY1025" s="225" t="s">
        <v>159</v>
      </c>
    </row>
    <row r="1026" spans="2:65" s="12" customFormat="1" ht="12" x14ac:dyDescent="0.3">
      <c r="B1026" s="215"/>
      <c r="C1026" s="216"/>
      <c r="D1026" s="206" t="s">
        <v>168</v>
      </c>
      <c r="E1026" s="217" t="s">
        <v>30</v>
      </c>
      <c r="F1026" s="218" t="s">
        <v>1459</v>
      </c>
      <c r="G1026" s="216"/>
      <c r="H1026" s="219">
        <v>0.65</v>
      </c>
      <c r="I1026" s="220"/>
      <c r="J1026" s="216"/>
      <c r="K1026" s="216"/>
      <c r="L1026" s="221"/>
      <c r="M1026" s="222"/>
      <c r="N1026" s="223"/>
      <c r="O1026" s="223"/>
      <c r="P1026" s="223"/>
      <c r="Q1026" s="223"/>
      <c r="R1026" s="223"/>
      <c r="S1026" s="223"/>
      <c r="T1026" s="224"/>
      <c r="AT1026" s="225" t="s">
        <v>168</v>
      </c>
      <c r="AU1026" s="225" t="s">
        <v>84</v>
      </c>
      <c r="AV1026" s="12" t="s">
        <v>84</v>
      </c>
      <c r="AW1026" s="12" t="s">
        <v>37</v>
      </c>
      <c r="AX1026" s="12" t="s">
        <v>74</v>
      </c>
      <c r="AY1026" s="225" t="s">
        <v>159</v>
      </c>
    </row>
    <row r="1027" spans="2:65" s="13" customFormat="1" ht="12" x14ac:dyDescent="0.3">
      <c r="B1027" s="226"/>
      <c r="C1027" s="227"/>
      <c r="D1027" s="206" t="s">
        <v>168</v>
      </c>
      <c r="E1027" s="228" t="s">
        <v>30</v>
      </c>
      <c r="F1027" s="229" t="s">
        <v>186</v>
      </c>
      <c r="G1027" s="227"/>
      <c r="H1027" s="230">
        <v>6.4</v>
      </c>
      <c r="I1027" s="231"/>
      <c r="J1027" s="227"/>
      <c r="K1027" s="227"/>
      <c r="L1027" s="232"/>
      <c r="M1027" s="233"/>
      <c r="N1027" s="234"/>
      <c r="O1027" s="234"/>
      <c r="P1027" s="234"/>
      <c r="Q1027" s="234"/>
      <c r="R1027" s="234"/>
      <c r="S1027" s="234"/>
      <c r="T1027" s="235"/>
      <c r="AT1027" s="236" t="s">
        <v>168</v>
      </c>
      <c r="AU1027" s="236" t="s">
        <v>84</v>
      </c>
      <c r="AV1027" s="13" t="s">
        <v>166</v>
      </c>
      <c r="AW1027" s="13" t="s">
        <v>37</v>
      </c>
      <c r="AX1027" s="13" t="s">
        <v>82</v>
      </c>
      <c r="AY1027" s="236" t="s">
        <v>159</v>
      </c>
    </row>
    <row r="1028" spans="2:65" s="1" customFormat="1" ht="25.5" customHeight="1" x14ac:dyDescent="0.3">
      <c r="B1028" s="41"/>
      <c r="C1028" s="192" t="s">
        <v>1484</v>
      </c>
      <c r="D1028" s="192" t="s">
        <v>161</v>
      </c>
      <c r="E1028" s="193" t="s">
        <v>1485</v>
      </c>
      <c r="F1028" s="194" t="s">
        <v>1486</v>
      </c>
      <c r="G1028" s="195" t="s">
        <v>214</v>
      </c>
      <c r="H1028" s="196">
        <v>6.4</v>
      </c>
      <c r="I1028" s="197"/>
      <c r="J1028" s="198">
        <f>ROUND(I1028*H1028,2)</f>
        <v>0</v>
      </c>
      <c r="K1028" s="194" t="s">
        <v>165</v>
      </c>
      <c r="L1028" s="61"/>
      <c r="M1028" s="199" t="s">
        <v>30</v>
      </c>
      <c r="N1028" s="200" t="s">
        <v>45</v>
      </c>
      <c r="O1028" s="42"/>
      <c r="P1028" s="201">
        <f>O1028*H1028</f>
        <v>0</v>
      </c>
      <c r="Q1028" s="201">
        <v>0</v>
      </c>
      <c r="R1028" s="201">
        <f>Q1028*H1028</f>
        <v>0</v>
      </c>
      <c r="S1028" s="201">
        <v>0</v>
      </c>
      <c r="T1028" s="202">
        <f>S1028*H1028</f>
        <v>0</v>
      </c>
      <c r="AR1028" s="24" t="s">
        <v>271</v>
      </c>
      <c r="AT1028" s="24" t="s">
        <v>161</v>
      </c>
      <c r="AU1028" s="24" t="s">
        <v>84</v>
      </c>
      <c r="AY1028" s="24" t="s">
        <v>159</v>
      </c>
      <c r="BE1028" s="203">
        <f>IF(N1028="základní",J1028,0)</f>
        <v>0</v>
      </c>
      <c r="BF1028" s="203">
        <f>IF(N1028="snížená",J1028,0)</f>
        <v>0</v>
      </c>
      <c r="BG1028" s="203">
        <f>IF(N1028="zákl. přenesená",J1028,0)</f>
        <v>0</v>
      </c>
      <c r="BH1028" s="203">
        <f>IF(N1028="sníž. přenesená",J1028,0)</f>
        <v>0</v>
      </c>
      <c r="BI1028" s="203">
        <f>IF(N1028="nulová",J1028,0)</f>
        <v>0</v>
      </c>
      <c r="BJ1028" s="24" t="s">
        <v>82</v>
      </c>
      <c r="BK1028" s="203">
        <f>ROUND(I1028*H1028,2)</f>
        <v>0</v>
      </c>
      <c r="BL1028" s="24" t="s">
        <v>271</v>
      </c>
      <c r="BM1028" s="24" t="s">
        <v>1487</v>
      </c>
    </row>
    <row r="1029" spans="2:65" s="11" customFormat="1" ht="12" x14ac:dyDescent="0.3">
      <c r="B1029" s="204"/>
      <c r="C1029" s="205"/>
      <c r="D1029" s="206" t="s">
        <v>168</v>
      </c>
      <c r="E1029" s="207" t="s">
        <v>30</v>
      </c>
      <c r="F1029" s="208" t="s">
        <v>1483</v>
      </c>
      <c r="G1029" s="205"/>
      <c r="H1029" s="207" t="s">
        <v>30</v>
      </c>
      <c r="I1029" s="209"/>
      <c r="J1029" s="205"/>
      <c r="K1029" s="205"/>
      <c r="L1029" s="210"/>
      <c r="M1029" s="211"/>
      <c r="N1029" s="212"/>
      <c r="O1029" s="212"/>
      <c r="P1029" s="212"/>
      <c r="Q1029" s="212"/>
      <c r="R1029" s="212"/>
      <c r="S1029" s="212"/>
      <c r="T1029" s="213"/>
      <c r="AT1029" s="214" t="s">
        <v>168</v>
      </c>
      <c r="AU1029" s="214" t="s">
        <v>84</v>
      </c>
      <c r="AV1029" s="11" t="s">
        <v>82</v>
      </c>
      <c r="AW1029" s="11" t="s">
        <v>37</v>
      </c>
      <c r="AX1029" s="11" t="s">
        <v>74</v>
      </c>
      <c r="AY1029" s="214" t="s">
        <v>159</v>
      </c>
    </row>
    <row r="1030" spans="2:65" s="11" customFormat="1" ht="12" x14ac:dyDescent="0.3">
      <c r="B1030" s="204"/>
      <c r="C1030" s="205"/>
      <c r="D1030" s="206" t="s">
        <v>168</v>
      </c>
      <c r="E1030" s="207" t="s">
        <v>30</v>
      </c>
      <c r="F1030" s="208" t="s">
        <v>1457</v>
      </c>
      <c r="G1030" s="205"/>
      <c r="H1030" s="207" t="s">
        <v>30</v>
      </c>
      <c r="I1030" s="209"/>
      <c r="J1030" s="205"/>
      <c r="K1030" s="205"/>
      <c r="L1030" s="210"/>
      <c r="M1030" s="211"/>
      <c r="N1030" s="212"/>
      <c r="O1030" s="212"/>
      <c r="P1030" s="212"/>
      <c r="Q1030" s="212"/>
      <c r="R1030" s="212"/>
      <c r="S1030" s="212"/>
      <c r="T1030" s="213"/>
      <c r="AT1030" s="214" t="s">
        <v>168</v>
      </c>
      <c r="AU1030" s="214" t="s">
        <v>84</v>
      </c>
      <c r="AV1030" s="11" t="s">
        <v>82</v>
      </c>
      <c r="AW1030" s="11" t="s">
        <v>37</v>
      </c>
      <c r="AX1030" s="11" t="s">
        <v>74</v>
      </c>
      <c r="AY1030" s="214" t="s">
        <v>159</v>
      </c>
    </row>
    <row r="1031" spans="2:65" s="12" customFormat="1" ht="12" x14ac:dyDescent="0.3">
      <c r="B1031" s="215"/>
      <c r="C1031" s="216"/>
      <c r="D1031" s="206" t="s">
        <v>168</v>
      </c>
      <c r="E1031" s="217" t="s">
        <v>30</v>
      </c>
      <c r="F1031" s="218" t="s">
        <v>1458</v>
      </c>
      <c r="G1031" s="216"/>
      <c r="H1031" s="219">
        <v>5.75</v>
      </c>
      <c r="I1031" s="220"/>
      <c r="J1031" s="216"/>
      <c r="K1031" s="216"/>
      <c r="L1031" s="221"/>
      <c r="M1031" s="222"/>
      <c r="N1031" s="223"/>
      <c r="O1031" s="223"/>
      <c r="P1031" s="223"/>
      <c r="Q1031" s="223"/>
      <c r="R1031" s="223"/>
      <c r="S1031" s="223"/>
      <c r="T1031" s="224"/>
      <c r="AT1031" s="225" t="s">
        <v>168</v>
      </c>
      <c r="AU1031" s="225" t="s">
        <v>84</v>
      </c>
      <c r="AV1031" s="12" t="s">
        <v>84</v>
      </c>
      <c r="AW1031" s="12" t="s">
        <v>37</v>
      </c>
      <c r="AX1031" s="12" t="s">
        <v>74</v>
      </c>
      <c r="AY1031" s="225" t="s">
        <v>159</v>
      </c>
    </row>
    <row r="1032" spans="2:65" s="12" customFormat="1" ht="12" x14ac:dyDescent="0.3">
      <c r="B1032" s="215"/>
      <c r="C1032" s="216"/>
      <c r="D1032" s="206" t="s">
        <v>168</v>
      </c>
      <c r="E1032" s="217" t="s">
        <v>30</v>
      </c>
      <c r="F1032" s="218" t="s">
        <v>1459</v>
      </c>
      <c r="G1032" s="216"/>
      <c r="H1032" s="219">
        <v>0.65</v>
      </c>
      <c r="I1032" s="220"/>
      <c r="J1032" s="216"/>
      <c r="K1032" s="216"/>
      <c r="L1032" s="221"/>
      <c r="M1032" s="222"/>
      <c r="N1032" s="223"/>
      <c r="O1032" s="223"/>
      <c r="P1032" s="223"/>
      <c r="Q1032" s="223"/>
      <c r="R1032" s="223"/>
      <c r="S1032" s="223"/>
      <c r="T1032" s="224"/>
      <c r="AT1032" s="225" t="s">
        <v>168</v>
      </c>
      <c r="AU1032" s="225" t="s">
        <v>84</v>
      </c>
      <c r="AV1032" s="12" t="s">
        <v>84</v>
      </c>
      <c r="AW1032" s="12" t="s">
        <v>37</v>
      </c>
      <c r="AX1032" s="12" t="s">
        <v>74</v>
      </c>
      <c r="AY1032" s="225" t="s">
        <v>159</v>
      </c>
    </row>
    <row r="1033" spans="2:65" s="13" customFormat="1" ht="12" x14ac:dyDescent="0.3">
      <c r="B1033" s="226"/>
      <c r="C1033" s="227"/>
      <c r="D1033" s="206" t="s">
        <v>168</v>
      </c>
      <c r="E1033" s="228" t="s">
        <v>30</v>
      </c>
      <c r="F1033" s="229" t="s">
        <v>186</v>
      </c>
      <c r="G1033" s="227"/>
      <c r="H1033" s="230">
        <v>6.4</v>
      </c>
      <c r="I1033" s="231"/>
      <c r="J1033" s="227"/>
      <c r="K1033" s="227"/>
      <c r="L1033" s="232"/>
      <c r="M1033" s="233"/>
      <c r="N1033" s="234"/>
      <c r="O1033" s="234"/>
      <c r="P1033" s="234"/>
      <c r="Q1033" s="234"/>
      <c r="R1033" s="234"/>
      <c r="S1033" s="234"/>
      <c r="T1033" s="235"/>
      <c r="AT1033" s="236" t="s">
        <v>168</v>
      </c>
      <c r="AU1033" s="236" t="s">
        <v>84</v>
      </c>
      <c r="AV1033" s="13" t="s">
        <v>166</v>
      </c>
      <c r="AW1033" s="13" t="s">
        <v>37</v>
      </c>
      <c r="AX1033" s="13" t="s">
        <v>82</v>
      </c>
      <c r="AY1033" s="236" t="s">
        <v>159</v>
      </c>
    </row>
    <row r="1034" spans="2:65" s="1" customFormat="1" ht="16.5" customHeight="1" x14ac:dyDescent="0.3">
      <c r="B1034" s="41"/>
      <c r="C1034" s="237" t="s">
        <v>1488</v>
      </c>
      <c r="D1034" s="237" t="s">
        <v>422</v>
      </c>
      <c r="E1034" s="238" t="s">
        <v>1489</v>
      </c>
      <c r="F1034" s="239" t="s">
        <v>1490</v>
      </c>
      <c r="G1034" s="240" t="s">
        <v>1491</v>
      </c>
      <c r="H1034" s="241">
        <v>7.0000000000000007E-2</v>
      </c>
      <c r="I1034" s="242"/>
      <c r="J1034" s="243">
        <f>ROUND(I1034*H1034,2)</f>
        <v>0</v>
      </c>
      <c r="K1034" s="239" t="s">
        <v>165</v>
      </c>
      <c r="L1034" s="244"/>
      <c r="M1034" s="245" t="s">
        <v>30</v>
      </c>
      <c r="N1034" s="246" t="s">
        <v>45</v>
      </c>
      <c r="O1034" s="42"/>
      <c r="P1034" s="201">
        <f>O1034*H1034</f>
        <v>0</v>
      </c>
      <c r="Q1034" s="201">
        <v>8.3000000000000001E-3</v>
      </c>
      <c r="R1034" s="201">
        <f>Q1034*H1034</f>
        <v>5.8100000000000003E-4</v>
      </c>
      <c r="S1034" s="201">
        <v>0</v>
      </c>
      <c r="T1034" s="202">
        <f>S1034*H1034</f>
        <v>0</v>
      </c>
      <c r="AR1034" s="24" t="s">
        <v>377</v>
      </c>
      <c r="AT1034" s="24" t="s">
        <v>422</v>
      </c>
      <c r="AU1034" s="24" t="s">
        <v>84</v>
      </c>
      <c r="AY1034" s="24" t="s">
        <v>159</v>
      </c>
      <c r="BE1034" s="203">
        <f>IF(N1034="základní",J1034,0)</f>
        <v>0</v>
      </c>
      <c r="BF1034" s="203">
        <f>IF(N1034="snížená",J1034,0)</f>
        <v>0</v>
      </c>
      <c r="BG1034" s="203">
        <f>IF(N1034="zákl. přenesená",J1034,0)</f>
        <v>0</v>
      </c>
      <c r="BH1034" s="203">
        <f>IF(N1034="sníž. přenesená",J1034,0)</f>
        <v>0</v>
      </c>
      <c r="BI1034" s="203">
        <f>IF(N1034="nulová",J1034,0)</f>
        <v>0</v>
      </c>
      <c r="BJ1034" s="24" t="s">
        <v>82</v>
      </c>
      <c r="BK1034" s="203">
        <f>ROUND(I1034*H1034,2)</f>
        <v>0</v>
      </c>
      <c r="BL1034" s="24" t="s">
        <v>271</v>
      </c>
      <c r="BM1034" s="24" t="s">
        <v>1492</v>
      </c>
    </row>
    <row r="1035" spans="2:65" s="12" customFormat="1" ht="12" x14ac:dyDescent="0.3">
      <c r="B1035" s="215"/>
      <c r="C1035" s="216"/>
      <c r="D1035" s="206" t="s">
        <v>168</v>
      </c>
      <c r="E1035" s="216"/>
      <c r="F1035" s="218" t="s">
        <v>1493</v>
      </c>
      <c r="G1035" s="216"/>
      <c r="H1035" s="219">
        <v>7.0000000000000007E-2</v>
      </c>
      <c r="I1035" s="220"/>
      <c r="J1035" s="216"/>
      <c r="K1035" s="216"/>
      <c r="L1035" s="221"/>
      <c r="M1035" s="222"/>
      <c r="N1035" s="223"/>
      <c r="O1035" s="223"/>
      <c r="P1035" s="223"/>
      <c r="Q1035" s="223"/>
      <c r="R1035" s="223"/>
      <c r="S1035" s="223"/>
      <c r="T1035" s="224"/>
      <c r="AT1035" s="225" t="s">
        <v>168</v>
      </c>
      <c r="AU1035" s="225" t="s">
        <v>84</v>
      </c>
      <c r="AV1035" s="12" t="s">
        <v>84</v>
      </c>
      <c r="AW1035" s="12" t="s">
        <v>6</v>
      </c>
      <c r="AX1035" s="12" t="s">
        <v>82</v>
      </c>
      <c r="AY1035" s="225" t="s">
        <v>159</v>
      </c>
    </row>
    <row r="1036" spans="2:65" s="1" customFormat="1" ht="25.5" customHeight="1" x14ac:dyDescent="0.3">
      <c r="B1036" s="41"/>
      <c r="C1036" s="192" t="s">
        <v>1494</v>
      </c>
      <c r="D1036" s="192" t="s">
        <v>161</v>
      </c>
      <c r="E1036" s="193" t="s">
        <v>1495</v>
      </c>
      <c r="F1036" s="194" t="s">
        <v>1496</v>
      </c>
      <c r="G1036" s="195" t="s">
        <v>214</v>
      </c>
      <c r="H1036" s="196">
        <v>12.8</v>
      </c>
      <c r="I1036" s="197"/>
      <c r="J1036" s="198">
        <f>ROUND(I1036*H1036,2)</f>
        <v>0</v>
      </c>
      <c r="K1036" s="194" t="s">
        <v>165</v>
      </c>
      <c r="L1036" s="61"/>
      <c r="M1036" s="199" t="s">
        <v>30</v>
      </c>
      <c r="N1036" s="200" t="s">
        <v>45</v>
      </c>
      <c r="O1036" s="42"/>
      <c r="P1036" s="201">
        <f>O1036*H1036</f>
        <v>0</v>
      </c>
      <c r="Q1036" s="201">
        <v>0</v>
      </c>
      <c r="R1036" s="201">
        <f>Q1036*H1036</f>
        <v>0</v>
      </c>
      <c r="S1036" s="201">
        <v>0</v>
      </c>
      <c r="T1036" s="202">
        <f>S1036*H1036</f>
        <v>0</v>
      </c>
      <c r="AR1036" s="24" t="s">
        <v>271</v>
      </c>
      <c r="AT1036" s="24" t="s">
        <v>161</v>
      </c>
      <c r="AU1036" s="24" t="s">
        <v>84</v>
      </c>
      <c r="AY1036" s="24" t="s">
        <v>159</v>
      </c>
      <c r="BE1036" s="203">
        <f>IF(N1036="základní",J1036,0)</f>
        <v>0</v>
      </c>
      <c r="BF1036" s="203">
        <f>IF(N1036="snížená",J1036,0)</f>
        <v>0</v>
      </c>
      <c r="BG1036" s="203">
        <f>IF(N1036="zákl. přenesená",J1036,0)</f>
        <v>0</v>
      </c>
      <c r="BH1036" s="203">
        <f>IF(N1036="sníž. přenesená",J1036,0)</f>
        <v>0</v>
      </c>
      <c r="BI1036" s="203">
        <f>IF(N1036="nulová",J1036,0)</f>
        <v>0</v>
      </c>
      <c r="BJ1036" s="24" t="s">
        <v>82</v>
      </c>
      <c r="BK1036" s="203">
        <f>ROUND(I1036*H1036,2)</f>
        <v>0</v>
      </c>
      <c r="BL1036" s="24" t="s">
        <v>271</v>
      </c>
      <c r="BM1036" s="24" t="s">
        <v>1497</v>
      </c>
    </row>
    <row r="1037" spans="2:65" s="12" customFormat="1" ht="12" x14ac:dyDescent="0.3">
      <c r="B1037" s="215"/>
      <c r="C1037" s="216"/>
      <c r="D1037" s="206" t="s">
        <v>168</v>
      </c>
      <c r="E1037" s="217" t="s">
        <v>30</v>
      </c>
      <c r="F1037" s="218" t="s">
        <v>1498</v>
      </c>
      <c r="G1037" s="216"/>
      <c r="H1037" s="219">
        <v>12.8</v>
      </c>
      <c r="I1037" s="220"/>
      <c r="J1037" s="216"/>
      <c r="K1037" s="216"/>
      <c r="L1037" s="221"/>
      <c r="M1037" s="222"/>
      <c r="N1037" s="223"/>
      <c r="O1037" s="223"/>
      <c r="P1037" s="223"/>
      <c r="Q1037" s="223"/>
      <c r="R1037" s="223"/>
      <c r="S1037" s="223"/>
      <c r="T1037" s="224"/>
      <c r="AT1037" s="225" t="s">
        <v>168</v>
      </c>
      <c r="AU1037" s="225" t="s">
        <v>84</v>
      </c>
      <c r="AV1037" s="12" t="s">
        <v>84</v>
      </c>
      <c r="AW1037" s="12" t="s">
        <v>37</v>
      </c>
      <c r="AX1037" s="12" t="s">
        <v>82</v>
      </c>
      <c r="AY1037" s="225" t="s">
        <v>159</v>
      </c>
    </row>
    <row r="1038" spans="2:65" s="1" customFormat="1" ht="38.25" customHeight="1" x14ac:dyDescent="0.3">
      <c r="B1038" s="41"/>
      <c r="C1038" s="192" t="s">
        <v>1499</v>
      </c>
      <c r="D1038" s="192" t="s">
        <v>161</v>
      </c>
      <c r="E1038" s="193" t="s">
        <v>1500</v>
      </c>
      <c r="F1038" s="194" t="s">
        <v>1501</v>
      </c>
      <c r="G1038" s="195" t="s">
        <v>208</v>
      </c>
      <c r="H1038" s="196">
        <v>0.22600000000000001</v>
      </c>
      <c r="I1038" s="197"/>
      <c r="J1038" s="198">
        <f>ROUND(I1038*H1038,2)</f>
        <v>0</v>
      </c>
      <c r="K1038" s="194" t="s">
        <v>165</v>
      </c>
      <c r="L1038" s="61"/>
      <c r="M1038" s="199" t="s">
        <v>30</v>
      </c>
      <c r="N1038" s="200" t="s">
        <v>45</v>
      </c>
      <c r="O1038" s="42"/>
      <c r="P1038" s="201">
        <f>O1038*H1038</f>
        <v>0</v>
      </c>
      <c r="Q1038" s="201">
        <v>0</v>
      </c>
      <c r="R1038" s="201">
        <f>Q1038*H1038</f>
        <v>0</v>
      </c>
      <c r="S1038" s="201">
        <v>0</v>
      </c>
      <c r="T1038" s="202">
        <f>S1038*H1038</f>
        <v>0</v>
      </c>
      <c r="AR1038" s="24" t="s">
        <v>271</v>
      </c>
      <c r="AT1038" s="24" t="s">
        <v>161</v>
      </c>
      <c r="AU1038" s="24" t="s">
        <v>84</v>
      </c>
      <c r="AY1038" s="24" t="s">
        <v>159</v>
      </c>
      <c r="BE1038" s="203">
        <f>IF(N1038="základní",J1038,0)</f>
        <v>0</v>
      </c>
      <c r="BF1038" s="203">
        <f>IF(N1038="snížená",J1038,0)</f>
        <v>0</v>
      </c>
      <c r="BG1038" s="203">
        <f>IF(N1038="zákl. přenesená",J1038,0)</f>
        <v>0</v>
      </c>
      <c r="BH1038" s="203">
        <f>IF(N1038="sníž. přenesená",J1038,0)</f>
        <v>0</v>
      </c>
      <c r="BI1038" s="203">
        <f>IF(N1038="nulová",J1038,0)</f>
        <v>0</v>
      </c>
      <c r="BJ1038" s="24" t="s">
        <v>82</v>
      </c>
      <c r="BK1038" s="203">
        <f>ROUND(I1038*H1038,2)</f>
        <v>0</v>
      </c>
      <c r="BL1038" s="24" t="s">
        <v>271</v>
      </c>
      <c r="BM1038" s="24" t="s">
        <v>1502</v>
      </c>
    </row>
    <row r="1039" spans="2:65" s="10" customFormat="1" ht="29.85" customHeight="1" x14ac:dyDescent="0.35">
      <c r="B1039" s="176"/>
      <c r="C1039" s="177"/>
      <c r="D1039" s="178" t="s">
        <v>73</v>
      </c>
      <c r="E1039" s="190" t="s">
        <v>1503</v>
      </c>
      <c r="F1039" s="190" t="s">
        <v>1504</v>
      </c>
      <c r="G1039" s="177"/>
      <c r="H1039" s="177"/>
      <c r="I1039" s="180"/>
      <c r="J1039" s="191">
        <f>BK1039</f>
        <v>0</v>
      </c>
      <c r="K1039" s="177"/>
      <c r="L1039" s="182"/>
      <c r="M1039" s="183"/>
      <c r="N1039" s="184"/>
      <c r="O1039" s="184"/>
      <c r="P1039" s="185">
        <f>SUM(P1040:P1100)</f>
        <v>0</v>
      </c>
      <c r="Q1039" s="184"/>
      <c r="R1039" s="185">
        <f>SUM(R1040:R1100)</f>
        <v>0.32668999999999998</v>
      </c>
      <c r="S1039" s="184"/>
      <c r="T1039" s="186">
        <f>SUM(T1040:T1100)</f>
        <v>0</v>
      </c>
      <c r="AR1039" s="187" t="s">
        <v>84</v>
      </c>
      <c r="AT1039" s="188" t="s">
        <v>73</v>
      </c>
      <c r="AU1039" s="188" t="s">
        <v>82</v>
      </c>
      <c r="AY1039" s="187" t="s">
        <v>159</v>
      </c>
      <c r="BK1039" s="189">
        <f>SUM(BK1040:BK1100)</f>
        <v>0</v>
      </c>
    </row>
    <row r="1040" spans="2:65" s="1" customFormat="1" ht="25.5" customHeight="1" x14ac:dyDescent="0.3">
      <c r="B1040" s="41"/>
      <c r="C1040" s="192" t="s">
        <v>1505</v>
      </c>
      <c r="D1040" s="192" t="s">
        <v>161</v>
      </c>
      <c r="E1040" s="193" t="s">
        <v>1506</v>
      </c>
      <c r="F1040" s="194" t="s">
        <v>1507</v>
      </c>
      <c r="G1040" s="195" t="s">
        <v>214</v>
      </c>
      <c r="H1040" s="196">
        <v>15</v>
      </c>
      <c r="I1040" s="197"/>
      <c r="J1040" s="198">
        <f>ROUND(I1040*H1040,2)</f>
        <v>0</v>
      </c>
      <c r="K1040" s="194" t="s">
        <v>165</v>
      </c>
      <c r="L1040" s="61"/>
      <c r="M1040" s="199" t="s">
        <v>30</v>
      </c>
      <c r="N1040" s="200" t="s">
        <v>45</v>
      </c>
      <c r="O1040" s="42"/>
      <c r="P1040" s="201">
        <f>O1040*H1040</f>
        <v>0</v>
      </c>
      <c r="Q1040" s="201">
        <v>6.0000000000000001E-3</v>
      </c>
      <c r="R1040" s="201">
        <f>Q1040*H1040</f>
        <v>0.09</v>
      </c>
      <c r="S1040" s="201">
        <v>0</v>
      </c>
      <c r="T1040" s="202">
        <f>S1040*H1040</f>
        <v>0</v>
      </c>
      <c r="AR1040" s="24" t="s">
        <v>271</v>
      </c>
      <c r="AT1040" s="24" t="s">
        <v>161</v>
      </c>
      <c r="AU1040" s="24" t="s">
        <v>84</v>
      </c>
      <c r="AY1040" s="24" t="s">
        <v>159</v>
      </c>
      <c r="BE1040" s="203">
        <f>IF(N1040="základní",J1040,0)</f>
        <v>0</v>
      </c>
      <c r="BF1040" s="203">
        <f>IF(N1040="snížená",J1040,0)</f>
        <v>0</v>
      </c>
      <c r="BG1040" s="203">
        <f>IF(N1040="zákl. přenesená",J1040,0)</f>
        <v>0</v>
      </c>
      <c r="BH1040" s="203">
        <f>IF(N1040="sníž. přenesená",J1040,0)</f>
        <v>0</v>
      </c>
      <c r="BI1040" s="203">
        <f>IF(N1040="nulová",J1040,0)</f>
        <v>0</v>
      </c>
      <c r="BJ1040" s="24" t="s">
        <v>82</v>
      </c>
      <c r="BK1040" s="203">
        <f>ROUND(I1040*H1040,2)</f>
        <v>0</v>
      </c>
      <c r="BL1040" s="24" t="s">
        <v>271</v>
      </c>
      <c r="BM1040" s="24" t="s">
        <v>1508</v>
      </c>
    </row>
    <row r="1041" spans="2:65" s="11" customFormat="1" ht="12" x14ac:dyDescent="0.3">
      <c r="B1041" s="204"/>
      <c r="C1041" s="205"/>
      <c r="D1041" s="206" t="s">
        <v>168</v>
      </c>
      <c r="E1041" s="207" t="s">
        <v>30</v>
      </c>
      <c r="F1041" s="208" t="s">
        <v>1509</v>
      </c>
      <c r="G1041" s="205"/>
      <c r="H1041" s="207" t="s">
        <v>30</v>
      </c>
      <c r="I1041" s="209"/>
      <c r="J1041" s="205"/>
      <c r="K1041" s="205"/>
      <c r="L1041" s="210"/>
      <c r="M1041" s="211"/>
      <c r="N1041" s="212"/>
      <c r="O1041" s="212"/>
      <c r="P1041" s="212"/>
      <c r="Q1041" s="212"/>
      <c r="R1041" s="212"/>
      <c r="S1041" s="212"/>
      <c r="T1041" s="213"/>
      <c r="AT1041" s="214" t="s">
        <v>168</v>
      </c>
      <c r="AU1041" s="214" t="s">
        <v>84</v>
      </c>
      <c r="AV1041" s="11" t="s">
        <v>82</v>
      </c>
      <c r="AW1041" s="11" t="s">
        <v>37</v>
      </c>
      <c r="AX1041" s="11" t="s">
        <v>74</v>
      </c>
      <c r="AY1041" s="214" t="s">
        <v>159</v>
      </c>
    </row>
    <row r="1042" spans="2:65" s="12" customFormat="1" ht="12" x14ac:dyDescent="0.3">
      <c r="B1042" s="215"/>
      <c r="C1042" s="216"/>
      <c r="D1042" s="206" t="s">
        <v>168</v>
      </c>
      <c r="E1042" s="217" t="s">
        <v>30</v>
      </c>
      <c r="F1042" s="218" t="s">
        <v>1510</v>
      </c>
      <c r="G1042" s="216"/>
      <c r="H1042" s="219">
        <v>9.0350000000000001</v>
      </c>
      <c r="I1042" s="220"/>
      <c r="J1042" s="216"/>
      <c r="K1042" s="216"/>
      <c r="L1042" s="221"/>
      <c r="M1042" s="222"/>
      <c r="N1042" s="223"/>
      <c r="O1042" s="223"/>
      <c r="P1042" s="223"/>
      <c r="Q1042" s="223"/>
      <c r="R1042" s="223"/>
      <c r="S1042" s="223"/>
      <c r="T1042" s="224"/>
      <c r="AT1042" s="225" t="s">
        <v>168</v>
      </c>
      <c r="AU1042" s="225" t="s">
        <v>84</v>
      </c>
      <c r="AV1042" s="12" t="s">
        <v>84</v>
      </c>
      <c r="AW1042" s="12" t="s">
        <v>37</v>
      </c>
      <c r="AX1042" s="12" t="s">
        <v>74</v>
      </c>
      <c r="AY1042" s="225" t="s">
        <v>159</v>
      </c>
    </row>
    <row r="1043" spans="2:65" s="12" customFormat="1" ht="12" x14ac:dyDescent="0.3">
      <c r="B1043" s="215"/>
      <c r="C1043" s="216"/>
      <c r="D1043" s="206" t="s">
        <v>168</v>
      </c>
      <c r="E1043" s="217" t="s">
        <v>30</v>
      </c>
      <c r="F1043" s="218" t="s">
        <v>1511</v>
      </c>
      <c r="G1043" s="216"/>
      <c r="H1043" s="219">
        <v>4.32</v>
      </c>
      <c r="I1043" s="220"/>
      <c r="J1043" s="216"/>
      <c r="K1043" s="216"/>
      <c r="L1043" s="221"/>
      <c r="M1043" s="222"/>
      <c r="N1043" s="223"/>
      <c r="O1043" s="223"/>
      <c r="P1043" s="223"/>
      <c r="Q1043" s="223"/>
      <c r="R1043" s="223"/>
      <c r="S1043" s="223"/>
      <c r="T1043" s="224"/>
      <c r="AT1043" s="225" t="s">
        <v>168</v>
      </c>
      <c r="AU1043" s="225" t="s">
        <v>84</v>
      </c>
      <c r="AV1043" s="12" t="s">
        <v>84</v>
      </c>
      <c r="AW1043" s="12" t="s">
        <v>37</v>
      </c>
      <c r="AX1043" s="12" t="s">
        <v>74</v>
      </c>
      <c r="AY1043" s="225" t="s">
        <v>159</v>
      </c>
    </row>
    <row r="1044" spans="2:65" s="12" customFormat="1" ht="12" x14ac:dyDescent="0.3">
      <c r="B1044" s="215"/>
      <c r="C1044" s="216"/>
      <c r="D1044" s="206" t="s">
        <v>168</v>
      </c>
      <c r="E1044" s="217" t="s">
        <v>30</v>
      </c>
      <c r="F1044" s="218" t="s">
        <v>1512</v>
      </c>
      <c r="G1044" s="216"/>
      <c r="H1044" s="219">
        <v>1.645</v>
      </c>
      <c r="I1044" s="220"/>
      <c r="J1044" s="216"/>
      <c r="K1044" s="216"/>
      <c r="L1044" s="221"/>
      <c r="M1044" s="222"/>
      <c r="N1044" s="223"/>
      <c r="O1044" s="223"/>
      <c r="P1044" s="223"/>
      <c r="Q1044" s="223"/>
      <c r="R1044" s="223"/>
      <c r="S1044" s="223"/>
      <c r="T1044" s="224"/>
      <c r="AT1044" s="225" t="s">
        <v>168</v>
      </c>
      <c r="AU1044" s="225" t="s">
        <v>84</v>
      </c>
      <c r="AV1044" s="12" t="s">
        <v>84</v>
      </c>
      <c r="AW1044" s="12" t="s">
        <v>37</v>
      </c>
      <c r="AX1044" s="12" t="s">
        <v>74</v>
      </c>
      <c r="AY1044" s="225" t="s">
        <v>159</v>
      </c>
    </row>
    <row r="1045" spans="2:65" s="13" customFormat="1" ht="12" x14ac:dyDescent="0.3">
      <c r="B1045" s="226"/>
      <c r="C1045" s="227"/>
      <c r="D1045" s="206" t="s">
        <v>168</v>
      </c>
      <c r="E1045" s="228" t="s">
        <v>30</v>
      </c>
      <c r="F1045" s="229" t="s">
        <v>186</v>
      </c>
      <c r="G1045" s="227"/>
      <c r="H1045" s="230">
        <v>15</v>
      </c>
      <c r="I1045" s="231"/>
      <c r="J1045" s="227"/>
      <c r="K1045" s="227"/>
      <c r="L1045" s="232"/>
      <c r="M1045" s="233"/>
      <c r="N1045" s="234"/>
      <c r="O1045" s="234"/>
      <c r="P1045" s="234"/>
      <c r="Q1045" s="234"/>
      <c r="R1045" s="234"/>
      <c r="S1045" s="234"/>
      <c r="T1045" s="235"/>
      <c r="AT1045" s="236" t="s">
        <v>168</v>
      </c>
      <c r="AU1045" s="236" t="s">
        <v>84</v>
      </c>
      <c r="AV1045" s="13" t="s">
        <v>166</v>
      </c>
      <c r="AW1045" s="13" t="s">
        <v>37</v>
      </c>
      <c r="AX1045" s="13" t="s">
        <v>82</v>
      </c>
      <c r="AY1045" s="236" t="s">
        <v>159</v>
      </c>
    </row>
    <row r="1046" spans="2:65" s="1" customFormat="1" ht="16.5" customHeight="1" x14ac:dyDescent="0.3">
      <c r="B1046" s="41"/>
      <c r="C1046" s="237" t="s">
        <v>1513</v>
      </c>
      <c r="D1046" s="237" t="s">
        <v>422</v>
      </c>
      <c r="E1046" s="238" t="s">
        <v>712</v>
      </c>
      <c r="F1046" s="239" t="s">
        <v>713</v>
      </c>
      <c r="G1046" s="240" t="s">
        <v>214</v>
      </c>
      <c r="H1046" s="241">
        <v>15.3</v>
      </c>
      <c r="I1046" s="242"/>
      <c r="J1046" s="243">
        <f>ROUND(I1046*H1046,2)</f>
        <v>0</v>
      </c>
      <c r="K1046" s="239" t="s">
        <v>165</v>
      </c>
      <c r="L1046" s="244"/>
      <c r="M1046" s="245" t="s">
        <v>30</v>
      </c>
      <c r="N1046" s="246" t="s">
        <v>45</v>
      </c>
      <c r="O1046" s="42"/>
      <c r="P1046" s="201">
        <f>O1046*H1046</f>
        <v>0</v>
      </c>
      <c r="Q1046" s="201">
        <v>3.0000000000000001E-3</v>
      </c>
      <c r="R1046" s="201">
        <f>Q1046*H1046</f>
        <v>4.5900000000000003E-2</v>
      </c>
      <c r="S1046" s="201">
        <v>0</v>
      </c>
      <c r="T1046" s="202">
        <f>S1046*H1046</f>
        <v>0</v>
      </c>
      <c r="AR1046" s="24" t="s">
        <v>217</v>
      </c>
      <c r="AT1046" s="24" t="s">
        <v>422</v>
      </c>
      <c r="AU1046" s="24" t="s">
        <v>84</v>
      </c>
      <c r="AY1046" s="24" t="s">
        <v>159</v>
      </c>
      <c r="BE1046" s="203">
        <f>IF(N1046="základní",J1046,0)</f>
        <v>0</v>
      </c>
      <c r="BF1046" s="203">
        <f>IF(N1046="snížená",J1046,0)</f>
        <v>0</v>
      </c>
      <c r="BG1046" s="203">
        <f>IF(N1046="zákl. přenesená",J1046,0)</f>
        <v>0</v>
      </c>
      <c r="BH1046" s="203">
        <f>IF(N1046="sníž. přenesená",J1046,0)</f>
        <v>0</v>
      </c>
      <c r="BI1046" s="203">
        <f>IF(N1046="nulová",J1046,0)</f>
        <v>0</v>
      </c>
      <c r="BJ1046" s="24" t="s">
        <v>82</v>
      </c>
      <c r="BK1046" s="203">
        <f>ROUND(I1046*H1046,2)</f>
        <v>0</v>
      </c>
      <c r="BL1046" s="24" t="s">
        <v>166</v>
      </c>
      <c r="BM1046" s="24" t="s">
        <v>1514</v>
      </c>
    </row>
    <row r="1047" spans="2:65" s="11" customFormat="1" ht="12" x14ac:dyDescent="0.3">
      <c r="B1047" s="204"/>
      <c r="C1047" s="205"/>
      <c r="D1047" s="206" t="s">
        <v>168</v>
      </c>
      <c r="E1047" s="207" t="s">
        <v>30</v>
      </c>
      <c r="F1047" s="208" t="s">
        <v>673</v>
      </c>
      <c r="G1047" s="205"/>
      <c r="H1047" s="207" t="s">
        <v>30</v>
      </c>
      <c r="I1047" s="209"/>
      <c r="J1047" s="205"/>
      <c r="K1047" s="205"/>
      <c r="L1047" s="210"/>
      <c r="M1047" s="211"/>
      <c r="N1047" s="212"/>
      <c r="O1047" s="212"/>
      <c r="P1047" s="212"/>
      <c r="Q1047" s="212"/>
      <c r="R1047" s="212"/>
      <c r="S1047" s="212"/>
      <c r="T1047" s="213"/>
      <c r="AT1047" s="214" t="s">
        <v>168</v>
      </c>
      <c r="AU1047" s="214" t="s">
        <v>84</v>
      </c>
      <c r="AV1047" s="11" t="s">
        <v>82</v>
      </c>
      <c r="AW1047" s="11" t="s">
        <v>37</v>
      </c>
      <c r="AX1047" s="11" t="s">
        <v>74</v>
      </c>
      <c r="AY1047" s="214" t="s">
        <v>159</v>
      </c>
    </row>
    <row r="1048" spans="2:65" s="11" customFormat="1" ht="12" x14ac:dyDescent="0.3">
      <c r="B1048" s="204"/>
      <c r="C1048" s="205"/>
      <c r="D1048" s="206" t="s">
        <v>168</v>
      </c>
      <c r="E1048" s="207" t="s">
        <v>30</v>
      </c>
      <c r="F1048" s="208" t="s">
        <v>1515</v>
      </c>
      <c r="G1048" s="205"/>
      <c r="H1048" s="207" t="s">
        <v>30</v>
      </c>
      <c r="I1048" s="209"/>
      <c r="J1048" s="205"/>
      <c r="K1048" s="205"/>
      <c r="L1048" s="210"/>
      <c r="M1048" s="211"/>
      <c r="N1048" s="212"/>
      <c r="O1048" s="212"/>
      <c r="P1048" s="212"/>
      <c r="Q1048" s="212"/>
      <c r="R1048" s="212"/>
      <c r="S1048" s="212"/>
      <c r="T1048" s="213"/>
      <c r="AT1048" s="214" t="s">
        <v>168</v>
      </c>
      <c r="AU1048" s="214" t="s">
        <v>84</v>
      </c>
      <c r="AV1048" s="11" t="s">
        <v>82</v>
      </c>
      <c r="AW1048" s="11" t="s">
        <v>37</v>
      </c>
      <c r="AX1048" s="11" t="s">
        <v>74</v>
      </c>
      <c r="AY1048" s="214" t="s">
        <v>159</v>
      </c>
    </row>
    <row r="1049" spans="2:65" s="12" customFormat="1" ht="12" x14ac:dyDescent="0.3">
      <c r="B1049" s="215"/>
      <c r="C1049" s="216"/>
      <c r="D1049" s="206" t="s">
        <v>168</v>
      </c>
      <c r="E1049" s="217" t="s">
        <v>30</v>
      </c>
      <c r="F1049" s="218" t="s">
        <v>1516</v>
      </c>
      <c r="G1049" s="216"/>
      <c r="H1049" s="219">
        <v>15.3</v>
      </c>
      <c r="I1049" s="220"/>
      <c r="J1049" s="216"/>
      <c r="K1049" s="216"/>
      <c r="L1049" s="221"/>
      <c r="M1049" s="222"/>
      <c r="N1049" s="223"/>
      <c r="O1049" s="223"/>
      <c r="P1049" s="223"/>
      <c r="Q1049" s="223"/>
      <c r="R1049" s="223"/>
      <c r="S1049" s="223"/>
      <c r="T1049" s="224"/>
      <c r="AT1049" s="225" t="s">
        <v>168</v>
      </c>
      <c r="AU1049" s="225" t="s">
        <v>84</v>
      </c>
      <c r="AV1049" s="12" t="s">
        <v>84</v>
      </c>
      <c r="AW1049" s="12" t="s">
        <v>37</v>
      </c>
      <c r="AX1049" s="12" t="s">
        <v>82</v>
      </c>
      <c r="AY1049" s="225" t="s">
        <v>159</v>
      </c>
    </row>
    <row r="1050" spans="2:65" s="1" customFormat="1" ht="25.5" customHeight="1" x14ac:dyDescent="0.3">
      <c r="B1050" s="41"/>
      <c r="C1050" s="192" t="s">
        <v>1517</v>
      </c>
      <c r="D1050" s="192" t="s">
        <v>161</v>
      </c>
      <c r="E1050" s="193" t="s">
        <v>1518</v>
      </c>
      <c r="F1050" s="194" t="s">
        <v>1519</v>
      </c>
      <c r="G1050" s="195" t="s">
        <v>214</v>
      </c>
      <c r="H1050" s="196">
        <v>35</v>
      </c>
      <c r="I1050" s="197"/>
      <c r="J1050" s="198">
        <f>ROUND(I1050*H1050,2)</f>
        <v>0</v>
      </c>
      <c r="K1050" s="194" t="s">
        <v>165</v>
      </c>
      <c r="L1050" s="61"/>
      <c r="M1050" s="199" t="s">
        <v>30</v>
      </c>
      <c r="N1050" s="200" t="s">
        <v>45</v>
      </c>
      <c r="O1050" s="42"/>
      <c r="P1050" s="201">
        <f>O1050*H1050</f>
        <v>0</v>
      </c>
      <c r="Q1050" s="201">
        <v>0</v>
      </c>
      <c r="R1050" s="201">
        <f>Q1050*H1050</f>
        <v>0</v>
      </c>
      <c r="S1050" s="201">
        <v>0</v>
      </c>
      <c r="T1050" s="202">
        <f>S1050*H1050</f>
        <v>0</v>
      </c>
      <c r="AR1050" s="24" t="s">
        <v>271</v>
      </c>
      <c r="AT1050" s="24" t="s">
        <v>161</v>
      </c>
      <c r="AU1050" s="24" t="s">
        <v>84</v>
      </c>
      <c r="AY1050" s="24" t="s">
        <v>159</v>
      </c>
      <c r="BE1050" s="203">
        <f>IF(N1050="základní",J1050,0)</f>
        <v>0</v>
      </c>
      <c r="BF1050" s="203">
        <f>IF(N1050="snížená",J1050,0)</f>
        <v>0</v>
      </c>
      <c r="BG1050" s="203">
        <f>IF(N1050="zákl. přenesená",J1050,0)</f>
        <v>0</v>
      </c>
      <c r="BH1050" s="203">
        <f>IF(N1050="sníž. přenesená",J1050,0)</f>
        <v>0</v>
      </c>
      <c r="BI1050" s="203">
        <f>IF(N1050="nulová",J1050,0)</f>
        <v>0</v>
      </c>
      <c r="BJ1050" s="24" t="s">
        <v>82</v>
      </c>
      <c r="BK1050" s="203">
        <f>ROUND(I1050*H1050,2)</f>
        <v>0</v>
      </c>
      <c r="BL1050" s="24" t="s">
        <v>271</v>
      </c>
      <c r="BM1050" s="24" t="s">
        <v>1520</v>
      </c>
    </row>
    <row r="1051" spans="2:65" s="11" customFormat="1" ht="12" x14ac:dyDescent="0.3">
      <c r="B1051" s="204"/>
      <c r="C1051" s="205"/>
      <c r="D1051" s="206" t="s">
        <v>168</v>
      </c>
      <c r="E1051" s="207" t="s">
        <v>30</v>
      </c>
      <c r="F1051" s="208" t="s">
        <v>831</v>
      </c>
      <c r="G1051" s="205"/>
      <c r="H1051" s="207" t="s">
        <v>30</v>
      </c>
      <c r="I1051" s="209"/>
      <c r="J1051" s="205"/>
      <c r="K1051" s="205"/>
      <c r="L1051" s="210"/>
      <c r="M1051" s="211"/>
      <c r="N1051" s="212"/>
      <c r="O1051" s="212"/>
      <c r="P1051" s="212"/>
      <c r="Q1051" s="212"/>
      <c r="R1051" s="212"/>
      <c r="S1051" s="212"/>
      <c r="T1051" s="213"/>
      <c r="AT1051" s="214" t="s">
        <v>168</v>
      </c>
      <c r="AU1051" s="214" t="s">
        <v>84</v>
      </c>
      <c r="AV1051" s="11" t="s">
        <v>82</v>
      </c>
      <c r="AW1051" s="11" t="s">
        <v>37</v>
      </c>
      <c r="AX1051" s="11" t="s">
        <v>74</v>
      </c>
      <c r="AY1051" s="214" t="s">
        <v>159</v>
      </c>
    </row>
    <row r="1052" spans="2:65" s="12" customFormat="1" ht="12" x14ac:dyDescent="0.3">
      <c r="B1052" s="215"/>
      <c r="C1052" s="216"/>
      <c r="D1052" s="206" t="s">
        <v>168</v>
      </c>
      <c r="E1052" s="217" t="s">
        <v>30</v>
      </c>
      <c r="F1052" s="218" t="s">
        <v>854</v>
      </c>
      <c r="G1052" s="216"/>
      <c r="H1052" s="219">
        <v>35</v>
      </c>
      <c r="I1052" s="220"/>
      <c r="J1052" s="216"/>
      <c r="K1052" s="216"/>
      <c r="L1052" s="221"/>
      <c r="M1052" s="222"/>
      <c r="N1052" s="223"/>
      <c r="O1052" s="223"/>
      <c r="P1052" s="223"/>
      <c r="Q1052" s="223"/>
      <c r="R1052" s="223"/>
      <c r="S1052" s="223"/>
      <c r="T1052" s="224"/>
      <c r="AT1052" s="225" t="s">
        <v>168</v>
      </c>
      <c r="AU1052" s="225" t="s">
        <v>84</v>
      </c>
      <c r="AV1052" s="12" t="s">
        <v>84</v>
      </c>
      <c r="AW1052" s="12" t="s">
        <v>37</v>
      </c>
      <c r="AX1052" s="12" t="s">
        <v>82</v>
      </c>
      <c r="AY1052" s="225" t="s">
        <v>159</v>
      </c>
    </row>
    <row r="1053" spans="2:65" s="1" customFormat="1" ht="25.5" customHeight="1" x14ac:dyDescent="0.3">
      <c r="B1053" s="41"/>
      <c r="C1053" s="237" t="s">
        <v>1521</v>
      </c>
      <c r="D1053" s="237" t="s">
        <v>422</v>
      </c>
      <c r="E1053" s="238" t="s">
        <v>1522</v>
      </c>
      <c r="F1053" s="239" t="s">
        <v>1523</v>
      </c>
      <c r="G1053" s="240" t="s">
        <v>214</v>
      </c>
      <c r="H1053" s="241">
        <v>36</v>
      </c>
      <c r="I1053" s="242"/>
      <c r="J1053" s="243">
        <f>ROUND(I1053*H1053,2)</f>
        <v>0</v>
      </c>
      <c r="K1053" s="239" t="s">
        <v>165</v>
      </c>
      <c r="L1053" s="244"/>
      <c r="M1053" s="245" t="s">
        <v>30</v>
      </c>
      <c r="N1053" s="246" t="s">
        <v>45</v>
      </c>
      <c r="O1053" s="42"/>
      <c r="P1053" s="201">
        <f>O1053*H1053</f>
        <v>0</v>
      </c>
      <c r="Q1053" s="201">
        <v>9.6000000000000002E-4</v>
      </c>
      <c r="R1053" s="201">
        <f>Q1053*H1053</f>
        <v>3.456E-2</v>
      </c>
      <c r="S1053" s="201">
        <v>0</v>
      </c>
      <c r="T1053" s="202">
        <f>S1053*H1053</f>
        <v>0</v>
      </c>
      <c r="AR1053" s="24" t="s">
        <v>377</v>
      </c>
      <c r="AT1053" s="24" t="s">
        <v>422</v>
      </c>
      <c r="AU1053" s="24" t="s">
        <v>84</v>
      </c>
      <c r="AY1053" s="24" t="s">
        <v>159</v>
      </c>
      <c r="BE1053" s="203">
        <f>IF(N1053="základní",J1053,0)</f>
        <v>0</v>
      </c>
      <c r="BF1053" s="203">
        <f>IF(N1053="snížená",J1053,0)</f>
        <v>0</v>
      </c>
      <c r="BG1053" s="203">
        <f>IF(N1053="zákl. přenesená",J1053,0)</f>
        <v>0</v>
      </c>
      <c r="BH1053" s="203">
        <f>IF(N1053="sníž. přenesená",J1053,0)</f>
        <v>0</v>
      </c>
      <c r="BI1053" s="203">
        <f>IF(N1053="nulová",J1053,0)</f>
        <v>0</v>
      </c>
      <c r="BJ1053" s="24" t="s">
        <v>82</v>
      </c>
      <c r="BK1053" s="203">
        <f>ROUND(I1053*H1053,2)</f>
        <v>0</v>
      </c>
      <c r="BL1053" s="24" t="s">
        <v>271</v>
      </c>
      <c r="BM1053" s="24" t="s">
        <v>1524</v>
      </c>
    </row>
    <row r="1054" spans="2:65" s="11" customFormat="1" ht="12" x14ac:dyDescent="0.3">
      <c r="B1054" s="204"/>
      <c r="C1054" s="205"/>
      <c r="D1054" s="206" t="s">
        <v>168</v>
      </c>
      <c r="E1054" s="207" t="s">
        <v>30</v>
      </c>
      <c r="F1054" s="208" t="s">
        <v>673</v>
      </c>
      <c r="G1054" s="205"/>
      <c r="H1054" s="207" t="s">
        <v>30</v>
      </c>
      <c r="I1054" s="209"/>
      <c r="J1054" s="205"/>
      <c r="K1054" s="205"/>
      <c r="L1054" s="210"/>
      <c r="M1054" s="211"/>
      <c r="N1054" s="212"/>
      <c r="O1054" s="212"/>
      <c r="P1054" s="212"/>
      <c r="Q1054" s="212"/>
      <c r="R1054" s="212"/>
      <c r="S1054" s="212"/>
      <c r="T1054" s="213"/>
      <c r="AT1054" s="214" t="s">
        <v>168</v>
      </c>
      <c r="AU1054" s="214" t="s">
        <v>84</v>
      </c>
      <c r="AV1054" s="11" t="s">
        <v>82</v>
      </c>
      <c r="AW1054" s="11" t="s">
        <v>37</v>
      </c>
      <c r="AX1054" s="11" t="s">
        <v>74</v>
      </c>
      <c r="AY1054" s="214" t="s">
        <v>159</v>
      </c>
    </row>
    <row r="1055" spans="2:65" s="11" customFormat="1" ht="12" x14ac:dyDescent="0.3">
      <c r="B1055" s="204"/>
      <c r="C1055" s="205"/>
      <c r="D1055" s="206" t="s">
        <v>168</v>
      </c>
      <c r="E1055" s="207" t="s">
        <v>30</v>
      </c>
      <c r="F1055" s="208" t="s">
        <v>1525</v>
      </c>
      <c r="G1055" s="205"/>
      <c r="H1055" s="207" t="s">
        <v>30</v>
      </c>
      <c r="I1055" s="209"/>
      <c r="J1055" s="205"/>
      <c r="K1055" s="205"/>
      <c r="L1055" s="210"/>
      <c r="M1055" s="211"/>
      <c r="N1055" s="212"/>
      <c r="O1055" s="212"/>
      <c r="P1055" s="212"/>
      <c r="Q1055" s="212"/>
      <c r="R1055" s="212"/>
      <c r="S1055" s="212"/>
      <c r="T1055" s="213"/>
      <c r="AT1055" s="214" t="s">
        <v>168</v>
      </c>
      <c r="AU1055" s="214" t="s">
        <v>84</v>
      </c>
      <c r="AV1055" s="11" t="s">
        <v>82</v>
      </c>
      <c r="AW1055" s="11" t="s">
        <v>37</v>
      </c>
      <c r="AX1055" s="11" t="s">
        <v>74</v>
      </c>
      <c r="AY1055" s="214" t="s">
        <v>159</v>
      </c>
    </row>
    <row r="1056" spans="2:65" s="12" customFormat="1" ht="12" x14ac:dyDescent="0.3">
      <c r="B1056" s="215"/>
      <c r="C1056" s="216"/>
      <c r="D1056" s="206" t="s">
        <v>168</v>
      </c>
      <c r="E1056" s="217" t="s">
        <v>30</v>
      </c>
      <c r="F1056" s="218" t="s">
        <v>1526</v>
      </c>
      <c r="G1056" s="216"/>
      <c r="H1056" s="219">
        <v>36</v>
      </c>
      <c r="I1056" s="220"/>
      <c r="J1056" s="216"/>
      <c r="K1056" s="216"/>
      <c r="L1056" s="221"/>
      <c r="M1056" s="222"/>
      <c r="N1056" s="223"/>
      <c r="O1056" s="223"/>
      <c r="P1056" s="223"/>
      <c r="Q1056" s="223"/>
      <c r="R1056" s="223"/>
      <c r="S1056" s="223"/>
      <c r="T1056" s="224"/>
      <c r="AT1056" s="225" t="s">
        <v>168</v>
      </c>
      <c r="AU1056" s="225" t="s">
        <v>84</v>
      </c>
      <c r="AV1056" s="12" t="s">
        <v>84</v>
      </c>
      <c r="AW1056" s="12" t="s">
        <v>37</v>
      </c>
      <c r="AX1056" s="12" t="s">
        <v>82</v>
      </c>
      <c r="AY1056" s="225" t="s">
        <v>159</v>
      </c>
    </row>
    <row r="1057" spans="2:65" s="1" customFormat="1" ht="25.5" customHeight="1" x14ac:dyDescent="0.3">
      <c r="B1057" s="41"/>
      <c r="C1057" s="192" t="s">
        <v>1527</v>
      </c>
      <c r="D1057" s="192" t="s">
        <v>161</v>
      </c>
      <c r="E1057" s="193" t="s">
        <v>1528</v>
      </c>
      <c r="F1057" s="194" t="s">
        <v>1529</v>
      </c>
      <c r="G1057" s="195" t="s">
        <v>214</v>
      </c>
      <c r="H1057" s="196">
        <v>35</v>
      </c>
      <c r="I1057" s="197"/>
      <c r="J1057" s="198">
        <f>ROUND(I1057*H1057,2)</f>
        <v>0</v>
      </c>
      <c r="K1057" s="194" t="s">
        <v>165</v>
      </c>
      <c r="L1057" s="61"/>
      <c r="M1057" s="199" t="s">
        <v>30</v>
      </c>
      <c r="N1057" s="200" t="s">
        <v>45</v>
      </c>
      <c r="O1057" s="42"/>
      <c r="P1057" s="201">
        <f>O1057*H1057</f>
        <v>0</v>
      </c>
      <c r="Q1057" s="201">
        <v>0</v>
      </c>
      <c r="R1057" s="201">
        <f>Q1057*H1057</f>
        <v>0</v>
      </c>
      <c r="S1057" s="201">
        <v>0</v>
      </c>
      <c r="T1057" s="202">
        <f>S1057*H1057</f>
        <v>0</v>
      </c>
      <c r="AR1057" s="24" t="s">
        <v>271</v>
      </c>
      <c r="AT1057" s="24" t="s">
        <v>161</v>
      </c>
      <c r="AU1057" s="24" t="s">
        <v>84</v>
      </c>
      <c r="AY1057" s="24" t="s">
        <v>159</v>
      </c>
      <c r="BE1057" s="203">
        <f>IF(N1057="základní",J1057,0)</f>
        <v>0</v>
      </c>
      <c r="BF1057" s="203">
        <f>IF(N1057="snížená",J1057,0)</f>
        <v>0</v>
      </c>
      <c r="BG1057" s="203">
        <f>IF(N1057="zákl. přenesená",J1057,0)</f>
        <v>0</v>
      </c>
      <c r="BH1057" s="203">
        <f>IF(N1057="sníž. přenesená",J1057,0)</f>
        <v>0</v>
      </c>
      <c r="BI1057" s="203">
        <f>IF(N1057="nulová",J1057,0)</f>
        <v>0</v>
      </c>
      <c r="BJ1057" s="24" t="s">
        <v>82</v>
      </c>
      <c r="BK1057" s="203">
        <f>ROUND(I1057*H1057,2)</f>
        <v>0</v>
      </c>
      <c r="BL1057" s="24" t="s">
        <v>271</v>
      </c>
      <c r="BM1057" s="24" t="s">
        <v>1530</v>
      </c>
    </row>
    <row r="1058" spans="2:65" s="11" customFormat="1" ht="12" x14ac:dyDescent="0.3">
      <c r="B1058" s="204"/>
      <c r="C1058" s="205"/>
      <c r="D1058" s="206" t="s">
        <v>168</v>
      </c>
      <c r="E1058" s="207" t="s">
        <v>30</v>
      </c>
      <c r="F1058" s="208" t="s">
        <v>1531</v>
      </c>
      <c r="G1058" s="205"/>
      <c r="H1058" s="207" t="s">
        <v>30</v>
      </c>
      <c r="I1058" s="209"/>
      <c r="J1058" s="205"/>
      <c r="K1058" s="205"/>
      <c r="L1058" s="210"/>
      <c r="M1058" s="211"/>
      <c r="N1058" s="212"/>
      <c r="O1058" s="212"/>
      <c r="P1058" s="212"/>
      <c r="Q1058" s="212"/>
      <c r="R1058" s="212"/>
      <c r="S1058" s="212"/>
      <c r="T1058" s="213"/>
      <c r="AT1058" s="214" t="s">
        <v>168</v>
      </c>
      <c r="AU1058" s="214" t="s">
        <v>84</v>
      </c>
      <c r="AV1058" s="11" t="s">
        <v>82</v>
      </c>
      <c r="AW1058" s="11" t="s">
        <v>37</v>
      </c>
      <c r="AX1058" s="11" t="s">
        <v>74</v>
      </c>
      <c r="AY1058" s="214" t="s">
        <v>159</v>
      </c>
    </row>
    <row r="1059" spans="2:65" s="12" customFormat="1" ht="12" x14ac:dyDescent="0.3">
      <c r="B1059" s="215"/>
      <c r="C1059" s="216"/>
      <c r="D1059" s="206" t="s">
        <v>168</v>
      </c>
      <c r="E1059" s="217" t="s">
        <v>30</v>
      </c>
      <c r="F1059" s="218" t="s">
        <v>854</v>
      </c>
      <c r="G1059" s="216"/>
      <c r="H1059" s="219">
        <v>35</v>
      </c>
      <c r="I1059" s="220"/>
      <c r="J1059" s="216"/>
      <c r="K1059" s="216"/>
      <c r="L1059" s="221"/>
      <c r="M1059" s="222"/>
      <c r="N1059" s="223"/>
      <c r="O1059" s="223"/>
      <c r="P1059" s="223"/>
      <c r="Q1059" s="223"/>
      <c r="R1059" s="223"/>
      <c r="S1059" s="223"/>
      <c r="T1059" s="224"/>
      <c r="AT1059" s="225" t="s">
        <v>168</v>
      </c>
      <c r="AU1059" s="225" t="s">
        <v>84</v>
      </c>
      <c r="AV1059" s="12" t="s">
        <v>84</v>
      </c>
      <c r="AW1059" s="12" t="s">
        <v>37</v>
      </c>
      <c r="AX1059" s="12" t="s">
        <v>82</v>
      </c>
      <c r="AY1059" s="225" t="s">
        <v>159</v>
      </c>
    </row>
    <row r="1060" spans="2:65" s="1" customFormat="1" ht="16.5" customHeight="1" x14ac:dyDescent="0.3">
      <c r="B1060" s="41"/>
      <c r="C1060" s="237" t="s">
        <v>1532</v>
      </c>
      <c r="D1060" s="237" t="s">
        <v>422</v>
      </c>
      <c r="E1060" s="238" t="s">
        <v>1533</v>
      </c>
      <c r="F1060" s="239" t="s">
        <v>1534</v>
      </c>
      <c r="G1060" s="240" t="s">
        <v>214</v>
      </c>
      <c r="H1060" s="241">
        <v>5</v>
      </c>
      <c r="I1060" s="242"/>
      <c r="J1060" s="243">
        <f>ROUND(I1060*H1060,2)</f>
        <v>0</v>
      </c>
      <c r="K1060" s="239" t="s">
        <v>165</v>
      </c>
      <c r="L1060" s="244"/>
      <c r="M1060" s="245" t="s">
        <v>30</v>
      </c>
      <c r="N1060" s="246" t="s">
        <v>45</v>
      </c>
      <c r="O1060" s="42"/>
      <c r="P1060" s="201">
        <f>O1060*H1060</f>
        <v>0</v>
      </c>
      <c r="Q1060" s="201">
        <v>1.1E-4</v>
      </c>
      <c r="R1060" s="201">
        <f>Q1060*H1060</f>
        <v>5.5000000000000003E-4</v>
      </c>
      <c r="S1060" s="201">
        <v>0</v>
      </c>
      <c r="T1060" s="202">
        <f>S1060*H1060</f>
        <v>0</v>
      </c>
      <c r="AR1060" s="24" t="s">
        <v>377</v>
      </c>
      <c r="AT1060" s="24" t="s">
        <v>422</v>
      </c>
      <c r="AU1060" s="24" t="s">
        <v>84</v>
      </c>
      <c r="AY1060" s="24" t="s">
        <v>159</v>
      </c>
      <c r="BE1060" s="203">
        <f>IF(N1060="základní",J1060,0)</f>
        <v>0</v>
      </c>
      <c r="BF1060" s="203">
        <f>IF(N1060="snížená",J1060,0)</f>
        <v>0</v>
      </c>
      <c r="BG1060" s="203">
        <f>IF(N1060="zákl. přenesená",J1060,0)</f>
        <v>0</v>
      </c>
      <c r="BH1060" s="203">
        <f>IF(N1060="sníž. přenesená",J1060,0)</f>
        <v>0</v>
      </c>
      <c r="BI1060" s="203">
        <f>IF(N1060="nulová",J1060,0)</f>
        <v>0</v>
      </c>
      <c r="BJ1060" s="24" t="s">
        <v>82</v>
      </c>
      <c r="BK1060" s="203">
        <f>ROUND(I1060*H1060,2)</f>
        <v>0</v>
      </c>
      <c r="BL1060" s="24" t="s">
        <v>271</v>
      </c>
      <c r="BM1060" s="24" t="s">
        <v>1535</v>
      </c>
    </row>
    <row r="1061" spans="2:65" s="11" customFormat="1" ht="12" x14ac:dyDescent="0.3">
      <c r="B1061" s="204"/>
      <c r="C1061" s="205"/>
      <c r="D1061" s="206" t="s">
        <v>168</v>
      </c>
      <c r="E1061" s="207" t="s">
        <v>30</v>
      </c>
      <c r="F1061" s="208" t="s">
        <v>1536</v>
      </c>
      <c r="G1061" s="205"/>
      <c r="H1061" s="207" t="s">
        <v>30</v>
      </c>
      <c r="I1061" s="209"/>
      <c r="J1061" s="205"/>
      <c r="K1061" s="205"/>
      <c r="L1061" s="210"/>
      <c r="M1061" s="211"/>
      <c r="N1061" s="212"/>
      <c r="O1061" s="212"/>
      <c r="P1061" s="212"/>
      <c r="Q1061" s="212"/>
      <c r="R1061" s="212"/>
      <c r="S1061" s="212"/>
      <c r="T1061" s="213"/>
      <c r="AT1061" s="214" t="s">
        <v>168</v>
      </c>
      <c r="AU1061" s="214" t="s">
        <v>84</v>
      </c>
      <c r="AV1061" s="11" t="s">
        <v>82</v>
      </c>
      <c r="AW1061" s="11" t="s">
        <v>37</v>
      </c>
      <c r="AX1061" s="11" t="s">
        <v>74</v>
      </c>
      <c r="AY1061" s="214" t="s">
        <v>159</v>
      </c>
    </row>
    <row r="1062" spans="2:65" s="11" customFormat="1" ht="12" x14ac:dyDescent="0.3">
      <c r="B1062" s="204"/>
      <c r="C1062" s="205"/>
      <c r="D1062" s="206" t="s">
        <v>168</v>
      </c>
      <c r="E1062" s="207" t="s">
        <v>30</v>
      </c>
      <c r="F1062" s="208" t="s">
        <v>1537</v>
      </c>
      <c r="G1062" s="205"/>
      <c r="H1062" s="207" t="s">
        <v>30</v>
      </c>
      <c r="I1062" s="209"/>
      <c r="J1062" s="205"/>
      <c r="K1062" s="205"/>
      <c r="L1062" s="210"/>
      <c r="M1062" s="211"/>
      <c r="N1062" s="212"/>
      <c r="O1062" s="212"/>
      <c r="P1062" s="212"/>
      <c r="Q1062" s="212"/>
      <c r="R1062" s="212"/>
      <c r="S1062" s="212"/>
      <c r="T1062" s="213"/>
      <c r="AT1062" s="214" t="s">
        <v>168</v>
      </c>
      <c r="AU1062" s="214" t="s">
        <v>84</v>
      </c>
      <c r="AV1062" s="11" t="s">
        <v>82</v>
      </c>
      <c r="AW1062" s="11" t="s">
        <v>37</v>
      </c>
      <c r="AX1062" s="11" t="s">
        <v>74</v>
      </c>
      <c r="AY1062" s="214" t="s">
        <v>159</v>
      </c>
    </row>
    <row r="1063" spans="2:65" s="12" customFormat="1" ht="12" x14ac:dyDescent="0.3">
      <c r="B1063" s="215"/>
      <c r="C1063" s="216"/>
      <c r="D1063" s="206" t="s">
        <v>168</v>
      </c>
      <c r="E1063" s="217" t="s">
        <v>30</v>
      </c>
      <c r="F1063" s="218" t="s">
        <v>1538</v>
      </c>
      <c r="G1063" s="216"/>
      <c r="H1063" s="219">
        <v>5</v>
      </c>
      <c r="I1063" s="220"/>
      <c r="J1063" s="216"/>
      <c r="K1063" s="216"/>
      <c r="L1063" s="221"/>
      <c r="M1063" s="222"/>
      <c r="N1063" s="223"/>
      <c r="O1063" s="223"/>
      <c r="P1063" s="223"/>
      <c r="Q1063" s="223"/>
      <c r="R1063" s="223"/>
      <c r="S1063" s="223"/>
      <c r="T1063" s="224"/>
      <c r="AT1063" s="225" t="s">
        <v>168</v>
      </c>
      <c r="AU1063" s="225" t="s">
        <v>84</v>
      </c>
      <c r="AV1063" s="12" t="s">
        <v>84</v>
      </c>
      <c r="AW1063" s="12" t="s">
        <v>37</v>
      </c>
      <c r="AX1063" s="12" t="s">
        <v>82</v>
      </c>
      <c r="AY1063" s="225" t="s">
        <v>159</v>
      </c>
    </row>
    <row r="1064" spans="2:65" s="1" customFormat="1" ht="25.5" customHeight="1" x14ac:dyDescent="0.3">
      <c r="B1064" s="41"/>
      <c r="C1064" s="192" t="s">
        <v>1539</v>
      </c>
      <c r="D1064" s="192" t="s">
        <v>161</v>
      </c>
      <c r="E1064" s="193" t="s">
        <v>1540</v>
      </c>
      <c r="F1064" s="194" t="s">
        <v>1541</v>
      </c>
      <c r="G1064" s="195" t="s">
        <v>214</v>
      </c>
      <c r="H1064" s="196">
        <v>18</v>
      </c>
      <c r="I1064" s="197"/>
      <c r="J1064" s="198">
        <f>ROUND(I1064*H1064,2)</f>
        <v>0</v>
      </c>
      <c r="K1064" s="194" t="s">
        <v>165</v>
      </c>
      <c r="L1064" s="61"/>
      <c r="M1064" s="199" t="s">
        <v>30</v>
      </c>
      <c r="N1064" s="200" t="s">
        <v>45</v>
      </c>
      <c r="O1064" s="42"/>
      <c r="P1064" s="201">
        <f>O1064*H1064</f>
        <v>0</v>
      </c>
      <c r="Q1064" s="201">
        <v>1.16E-3</v>
      </c>
      <c r="R1064" s="201">
        <f>Q1064*H1064</f>
        <v>2.0879999999999999E-2</v>
      </c>
      <c r="S1064" s="201">
        <v>0</v>
      </c>
      <c r="T1064" s="202">
        <f>S1064*H1064</f>
        <v>0</v>
      </c>
      <c r="AR1064" s="24" t="s">
        <v>271</v>
      </c>
      <c r="AT1064" s="24" t="s">
        <v>161</v>
      </c>
      <c r="AU1064" s="24" t="s">
        <v>84</v>
      </c>
      <c r="AY1064" s="24" t="s">
        <v>159</v>
      </c>
      <c r="BE1064" s="203">
        <f>IF(N1064="základní",J1064,0)</f>
        <v>0</v>
      </c>
      <c r="BF1064" s="203">
        <f>IF(N1064="snížená",J1064,0)</f>
        <v>0</v>
      </c>
      <c r="BG1064" s="203">
        <f>IF(N1064="zákl. přenesená",J1064,0)</f>
        <v>0</v>
      </c>
      <c r="BH1064" s="203">
        <f>IF(N1064="sníž. přenesená",J1064,0)</f>
        <v>0</v>
      </c>
      <c r="BI1064" s="203">
        <f>IF(N1064="nulová",J1064,0)</f>
        <v>0</v>
      </c>
      <c r="BJ1064" s="24" t="s">
        <v>82</v>
      </c>
      <c r="BK1064" s="203">
        <f>ROUND(I1064*H1064,2)</f>
        <v>0</v>
      </c>
      <c r="BL1064" s="24" t="s">
        <v>271</v>
      </c>
      <c r="BM1064" s="24" t="s">
        <v>1542</v>
      </c>
    </row>
    <row r="1065" spans="2:65" s="11" customFormat="1" ht="12" x14ac:dyDescent="0.3">
      <c r="B1065" s="204"/>
      <c r="C1065" s="205"/>
      <c r="D1065" s="206" t="s">
        <v>168</v>
      </c>
      <c r="E1065" s="207" t="s">
        <v>30</v>
      </c>
      <c r="F1065" s="208" t="s">
        <v>1457</v>
      </c>
      <c r="G1065" s="205"/>
      <c r="H1065" s="207" t="s">
        <v>30</v>
      </c>
      <c r="I1065" s="209"/>
      <c r="J1065" s="205"/>
      <c r="K1065" s="205"/>
      <c r="L1065" s="210"/>
      <c r="M1065" s="211"/>
      <c r="N1065" s="212"/>
      <c r="O1065" s="212"/>
      <c r="P1065" s="212"/>
      <c r="Q1065" s="212"/>
      <c r="R1065" s="212"/>
      <c r="S1065" s="212"/>
      <c r="T1065" s="213"/>
      <c r="AT1065" s="214" t="s">
        <v>168</v>
      </c>
      <c r="AU1065" s="214" t="s">
        <v>84</v>
      </c>
      <c r="AV1065" s="11" t="s">
        <v>82</v>
      </c>
      <c r="AW1065" s="11" t="s">
        <v>37</v>
      </c>
      <c r="AX1065" s="11" t="s">
        <v>74</v>
      </c>
      <c r="AY1065" s="214" t="s">
        <v>159</v>
      </c>
    </row>
    <row r="1066" spans="2:65" s="11" customFormat="1" ht="12" x14ac:dyDescent="0.3">
      <c r="B1066" s="204"/>
      <c r="C1066" s="205"/>
      <c r="D1066" s="206" t="s">
        <v>168</v>
      </c>
      <c r="E1066" s="207" t="s">
        <v>30</v>
      </c>
      <c r="F1066" s="208" t="s">
        <v>1543</v>
      </c>
      <c r="G1066" s="205"/>
      <c r="H1066" s="207" t="s">
        <v>30</v>
      </c>
      <c r="I1066" s="209"/>
      <c r="J1066" s="205"/>
      <c r="K1066" s="205"/>
      <c r="L1066" s="210"/>
      <c r="M1066" s="211"/>
      <c r="N1066" s="212"/>
      <c r="O1066" s="212"/>
      <c r="P1066" s="212"/>
      <c r="Q1066" s="212"/>
      <c r="R1066" s="212"/>
      <c r="S1066" s="212"/>
      <c r="T1066" s="213"/>
      <c r="AT1066" s="214" t="s">
        <v>168</v>
      </c>
      <c r="AU1066" s="214" t="s">
        <v>84</v>
      </c>
      <c r="AV1066" s="11" t="s">
        <v>82</v>
      </c>
      <c r="AW1066" s="11" t="s">
        <v>37</v>
      </c>
      <c r="AX1066" s="11" t="s">
        <v>74</v>
      </c>
      <c r="AY1066" s="214" t="s">
        <v>159</v>
      </c>
    </row>
    <row r="1067" spans="2:65" s="12" customFormat="1" ht="12" x14ac:dyDescent="0.3">
      <c r="B1067" s="215"/>
      <c r="C1067" s="216"/>
      <c r="D1067" s="206" t="s">
        <v>168</v>
      </c>
      <c r="E1067" s="217" t="s">
        <v>30</v>
      </c>
      <c r="F1067" s="218" t="s">
        <v>1544</v>
      </c>
      <c r="G1067" s="216"/>
      <c r="H1067" s="219">
        <v>4.7</v>
      </c>
      <c r="I1067" s="220"/>
      <c r="J1067" s="216"/>
      <c r="K1067" s="216"/>
      <c r="L1067" s="221"/>
      <c r="M1067" s="222"/>
      <c r="N1067" s="223"/>
      <c r="O1067" s="223"/>
      <c r="P1067" s="223"/>
      <c r="Q1067" s="223"/>
      <c r="R1067" s="223"/>
      <c r="S1067" s="223"/>
      <c r="T1067" s="224"/>
      <c r="AT1067" s="225" t="s">
        <v>168</v>
      </c>
      <c r="AU1067" s="225" t="s">
        <v>84</v>
      </c>
      <c r="AV1067" s="12" t="s">
        <v>84</v>
      </c>
      <c r="AW1067" s="12" t="s">
        <v>37</v>
      </c>
      <c r="AX1067" s="12" t="s">
        <v>74</v>
      </c>
      <c r="AY1067" s="225" t="s">
        <v>159</v>
      </c>
    </row>
    <row r="1068" spans="2:65" s="11" customFormat="1" ht="12" x14ac:dyDescent="0.3">
      <c r="B1068" s="204"/>
      <c r="C1068" s="205"/>
      <c r="D1068" s="206" t="s">
        <v>168</v>
      </c>
      <c r="E1068" s="207" t="s">
        <v>30</v>
      </c>
      <c r="F1068" s="208" t="s">
        <v>1545</v>
      </c>
      <c r="G1068" s="205"/>
      <c r="H1068" s="207" t="s">
        <v>30</v>
      </c>
      <c r="I1068" s="209"/>
      <c r="J1068" s="205"/>
      <c r="K1068" s="205"/>
      <c r="L1068" s="210"/>
      <c r="M1068" s="211"/>
      <c r="N1068" s="212"/>
      <c r="O1068" s="212"/>
      <c r="P1068" s="212"/>
      <c r="Q1068" s="212"/>
      <c r="R1068" s="212"/>
      <c r="S1068" s="212"/>
      <c r="T1068" s="213"/>
      <c r="AT1068" s="214" t="s">
        <v>168</v>
      </c>
      <c r="AU1068" s="214" t="s">
        <v>84</v>
      </c>
      <c r="AV1068" s="11" t="s">
        <v>82</v>
      </c>
      <c r="AW1068" s="11" t="s">
        <v>37</v>
      </c>
      <c r="AX1068" s="11" t="s">
        <v>74</v>
      </c>
      <c r="AY1068" s="214" t="s">
        <v>159</v>
      </c>
    </row>
    <row r="1069" spans="2:65" s="12" customFormat="1" ht="12" x14ac:dyDescent="0.3">
      <c r="B1069" s="215"/>
      <c r="C1069" s="216"/>
      <c r="D1069" s="206" t="s">
        <v>168</v>
      </c>
      <c r="E1069" s="217" t="s">
        <v>30</v>
      </c>
      <c r="F1069" s="218" t="s">
        <v>1546</v>
      </c>
      <c r="G1069" s="216"/>
      <c r="H1069" s="219">
        <v>0.66</v>
      </c>
      <c r="I1069" s="220"/>
      <c r="J1069" s="216"/>
      <c r="K1069" s="216"/>
      <c r="L1069" s="221"/>
      <c r="M1069" s="222"/>
      <c r="N1069" s="223"/>
      <c r="O1069" s="223"/>
      <c r="P1069" s="223"/>
      <c r="Q1069" s="223"/>
      <c r="R1069" s="223"/>
      <c r="S1069" s="223"/>
      <c r="T1069" s="224"/>
      <c r="AT1069" s="225" t="s">
        <v>168</v>
      </c>
      <c r="AU1069" s="225" t="s">
        <v>84</v>
      </c>
      <c r="AV1069" s="12" t="s">
        <v>84</v>
      </c>
      <c r="AW1069" s="12" t="s">
        <v>37</v>
      </c>
      <c r="AX1069" s="12" t="s">
        <v>74</v>
      </c>
      <c r="AY1069" s="225" t="s">
        <v>159</v>
      </c>
    </row>
    <row r="1070" spans="2:65" s="11" customFormat="1" ht="12" x14ac:dyDescent="0.3">
      <c r="B1070" s="204"/>
      <c r="C1070" s="205"/>
      <c r="D1070" s="206" t="s">
        <v>168</v>
      </c>
      <c r="E1070" s="207" t="s">
        <v>30</v>
      </c>
      <c r="F1070" s="208" t="s">
        <v>1547</v>
      </c>
      <c r="G1070" s="205"/>
      <c r="H1070" s="207" t="s">
        <v>30</v>
      </c>
      <c r="I1070" s="209"/>
      <c r="J1070" s="205"/>
      <c r="K1070" s="205"/>
      <c r="L1070" s="210"/>
      <c r="M1070" s="211"/>
      <c r="N1070" s="212"/>
      <c r="O1070" s="212"/>
      <c r="P1070" s="212"/>
      <c r="Q1070" s="212"/>
      <c r="R1070" s="212"/>
      <c r="S1070" s="212"/>
      <c r="T1070" s="213"/>
      <c r="AT1070" s="214" t="s">
        <v>168</v>
      </c>
      <c r="AU1070" s="214" t="s">
        <v>84</v>
      </c>
      <c r="AV1070" s="11" t="s">
        <v>82</v>
      </c>
      <c r="AW1070" s="11" t="s">
        <v>37</v>
      </c>
      <c r="AX1070" s="11" t="s">
        <v>74</v>
      </c>
      <c r="AY1070" s="214" t="s">
        <v>159</v>
      </c>
    </row>
    <row r="1071" spans="2:65" s="12" customFormat="1" ht="12" x14ac:dyDescent="0.3">
      <c r="B1071" s="215"/>
      <c r="C1071" s="216"/>
      <c r="D1071" s="206" t="s">
        <v>168</v>
      </c>
      <c r="E1071" s="217" t="s">
        <v>30</v>
      </c>
      <c r="F1071" s="218" t="s">
        <v>1548</v>
      </c>
      <c r="G1071" s="216"/>
      <c r="H1071" s="219">
        <v>1.86</v>
      </c>
      <c r="I1071" s="220"/>
      <c r="J1071" s="216"/>
      <c r="K1071" s="216"/>
      <c r="L1071" s="221"/>
      <c r="M1071" s="222"/>
      <c r="N1071" s="223"/>
      <c r="O1071" s="223"/>
      <c r="P1071" s="223"/>
      <c r="Q1071" s="223"/>
      <c r="R1071" s="223"/>
      <c r="S1071" s="223"/>
      <c r="T1071" s="224"/>
      <c r="AT1071" s="225" t="s">
        <v>168</v>
      </c>
      <c r="AU1071" s="225" t="s">
        <v>84</v>
      </c>
      <c r="AV1071" s="12" t="s">
        <v>84</v>
      </c>
      <c r="AW1071" s="12" t="s">
        <v>37</v>
      </c>
      <c r="AX1071" s="12" t="s">
        <v>74</v>
      </c>
      <c r="AY1071" s="225" t="s">
        <v>159</v>
      </c>
    </row>
    <row r="1072" spans="2:65" s="14" customFormat="1" ht="12" x14ac:dyDescent="0.3">
      <c r="B1072" s="247"/>
      <c r="C1072" s="248"/>
      <c r="D1072" s="206" t="s">
        <v>168</v>
      </c>
      <c r="E1072" s="249" t="s">
        <v>30</v>
      </c>
      <c r="F1072" s="250" t="s">
        <v>490</v>
      </c>
      <c r="G1072" s="248"/>
      <c r="H1072" s="251">
        <v>7.22</v>
      </c>
      <c r="I1072" s="252"/>
      <c r="J1072" s="248"/>
      <c r="K1072" s="248"/>
      <c r="L1072" s="253"/>
      <c r="M1072" s="254"/>
      <c r="N1072" s="255"/>
      <c r="O1072" s="255"/>
      <c r="P1072" s="255"/>
      <c r="Q1072" s="255"/>
      <c r="R1072" s="255"/>
      <c r="S1072" s="255"/>
      <c r="T1072" s="256"/>
      <c r="AT1072" s="257" t="s">
        <v>168</v>
      </c>
      <c r="AU1072" s="257" t="s">
        <v>84</v>
      </c>
      <c r="AV1072" s="14" t="s">
        <v>187</v>
      </c>
      <c r="AW1072" s="14" t="s">
        <v>37</v>
      </c>
      <c r="AX1072" s="14" t="s">
        <v>74</v>
      </c>
      <c r="AY1072" s="257" t="s">
        <v>159</v>
      </c>
    </row>
    <row r="1073" spans="2:65" s="11" customFormat="1" ht="12" x14ac:dyDescent="0.3">
      <c r="B1073" s="204"/>
      <c r="C1073" s="205"/>
      <c r="D1073" s="206" t="s">
        <v>168</v>
      </c>
      <c r="E1073" s="207" t="s">
        <v>30</v>
      </c>
      <c r="F1073" s="208" t="s">
        <v>1464</v>
      </c>
      <c r="G1073" s="205"/>
      <c r="H1073" s="207" t="s">
        <v>30</v>
      </c>
      <c r="I1073" s="209"/>
      <c r="J1073" s="205"/>
      <c r="K1073" s="205"/>
      <c r="L1073" s="210"/>
      <c r="M1073" s="211"/>
      <c r="N1073" s="212"/>
      <c r="O1073" s="212"/>
      <c r="P1073" s="212"/>
      <c r="Q1073" s="212"/>
      <c r="R1073" s="212"/>
      <c r="S1073" s="212"/>
      <c r="T1073" s="213"/>
      <c r="AT1073" s="214" t="s">
        <v>168</v>
      </c>
      <c r="AU1073" s="214" t="s">
        <v>84</v>
      </c>
      <c r="AV1073" s="11" t="s">
        <v>82</v>
      </c>
      <c r="AW1073" s="11" t="s">
        <v>37</v>
      </c>
      <c r="AX1073" s="11" t="s">
        <v>74</v>
      </c>
      <c r="AY1073" s="214" t="s">
        <v>159</v>
      </c>
    </row>
    <row r="1074" spans="2:65" s="11" customFormat="1" ht="12" x14ac:dyDescent="0.3">
      <c r="B1074" s="204"/>
      <c r="C1074" s="205"/>
      <c r="D1074" s="206" t="s">
        <v>168</v>
      </c>
      <c r="E1074" s="207" t="s">
        <v>30</v>
      </c>
      <c r="F1074" s="208" t="s">
        <v>1543</v>
      </c>
      <c r="G1074" s="205"/>
      <c r="H1074" s="207" t="s">
        <v>30</v>
      </c>
      <c r="I1074" s="209"/>
      <c r="J1074" s="205"/>
      <c r="K1074" s="205"/>
      <c r="L1074" s="210"/>
      <c r="M1074" s="211"/>
      <c r="N1074" s="212"/>
      <c r="O1074" s="212"/>
      <c r="P1074" s="212"/>
      <c r="Q1074" s="212"/>
      <c r="R1074" s="212"/>
      <c r="S1074" s="212"/>
      <c r="T1074" s="213"/>
      <c r="AT1074" s="214" t="s">
        <v>168</v>
      </c>
      <c r="AU1074" s="214" t="s">
        <v>84</v>
      </c>
      <c r="AV1074" s="11" t="s">
        <v>82</v>
      </c>
      <c r="AW1074" s="11" t="s">
        <v>37</v>
      </c>
      <c r="AX1074" s="11" t="s">
        <v>74</v>
      </c>
      <c r="AY1074" s="214" t="s">
        <v>159</v>
      </c>
    </row>
    <row r="1075" spans="2:65" s="12" customFormat="1" ht="12" x14ac:dyDescent="0.3">
      <c r="B1075" s="215"/>
      <c r="C1075" s="216"/>
      <c r="D1075" s="206" t="s">
        <v>168</v>
      </c>
      <c r="E1075" s="217" t="s">
        <v>30</v>
      </c>
      <c r="F1075" s="218" t="s">
        <v>1549</v>
      </c>
      <c r="G1075" s="216"/>
      <c r="H1075" s="219">
        <v>8.843</v>
      </c>
      <c r="I1075" s="220"/>
      <c r="J1075" s="216"/>
      <c r="K1075" s="216"/>
      <c r="L1075" s="221"/>
      <c r="M1075" s="222"/>
      <c r="N1075" s="223"/>
      <c r="O1075" s="223"/>
      <c r="P1075" s="223"/>
      <c r="Q1075" s="223"/>
      <c r="R1075" s="223"/>
      <c r="S1075" s="223"/>
      <c r="T1075" s="224"/>
      <c r="AT1075" s="225" t="s">
        <v>168</v>
      </c>
      <c r="AU1075" s="225" t="s">
        <v>84</v>
      </c>
      <c r="AV1075" s="12" t="s">
        <v>84</v>
      </c>
      <c r="AW1075" s="12" t="s">
        <v>37</v>
      </c>
      <c r="AX1075" s="12" t="s">
        <v>74</v>
      </c>
      <c r="AY1075" s="225" t="s">
        <v>159</v>
      </c>
    </row>
    <row r="1076" spans="2:65" s="11" customFormat="1" ht="12" x14ac:dyDescent="0.3">
      <c r="B1076" s="204"/>
      <c r="C1076" s="205"/>
      <c r="D1076" s="206" t="s">
        <v>168</v>
      </c>
      <c r="E1076" s="207" t="s">
        <v>30</v>
      </c>
      <c r="F1076" s="208" t="s">
        <v>1550</v>
      </c>
      <c r="G1076" s="205"/>
      <c r="H1076" s="207" t="s">
        <v>30</v>
      </c>
      <c r="I1076" s="209"/>
      <c r="J1076" s="205"/>
      <c r="K1076" s="205"/>
      <c r="L1076" s="210"/>
      <c r="M1076" s="211"/>
      <c r="N1076" s="212"/>
      <c r="O1076" s="212"/>
      <c r="P1076" s="212"/>
      <c r="Q1076" s="212"/>
      <c r="R1076" s="212"/>
      <c r="S1076" s="212"/>
      <c r="T1076" s="213"/>
      <c r="AT1076" s="214" t="s">
        <v>168</v>
      </c>
      <c r="AU1076" s="214" t="s">
        <v>84</v>
      </c>
      <c r="AV1076" s="11" t="s">
        <v>82</v>
      </c>
      <c r="AW1076" s="11" t="s">
        <v>37</v>
      </c>
      <c r="AX1076" s="11" t="s">
        <v>74</v>
      </c>
      <c r="AY1076" s="214" t="s">
        <v>159</v>
      </c>
    </row>
    <row r="1077" spans="2:65" s="12" customFormat="1" ht="12" x14ac:dyDescent="0.3">
      <c r="B1077" s="215"/>
      <c r="C1077" s="216"/>
      <c r="D1077" s="206" t="s">
        <v>168</v>
      </c>
      <c r="E1077" s="217" t="s">
        <v>30</v>
      </c>
      <c r="F1077" s="218" t="s">
        <v>1551</v>
      </c>
      <c r="G1077" s="216"/>
      <c r="H1077" s="219">
        <v>0.75</v>
      </c>
      <c r="I1077" s="220"/>
      <c r="J1077" s="216"/>
      <c r="K1077" s="216"/>
      <c r="L1077" s="221"/>
      <c r="M1077" s="222"/>
      <c r="N1077" s="223"/>
      <c r="O1077" s="223"/>
      <c r="P1077" s="223"/>
      <c r="Q1077" s="223"/>
      <c r="R1077" s="223"/>
      <c r="S1077" s="223"/>
      <c r="T1077" s="224"/>
      <c r="AT1077" s="225" t="s">
        <v>168</v>
      </c>
      <c r="AU1077" s="225" t="s">
        <v>84</v>
      </c>
      <c r="AV1077" s="12" t="s">
        <v>84</v>
      </c>
      <c r="AW1077" s="12" t="s">
        <v>37</v>
      </c>
      <c r="AX1077" s="12" t="s">
        <v>74</v>
      </c>
      <c r="AY1077" s="225" t="s">
        <v>159</v>
      </c>
    </row>
    <row r="1078" spans="2:65" s="14" customFormat="1" ht="12" x14ac:dyDescent="0.3">
      <c r="B1078" s="247"/>
      <c r="C1078" s="248"/>
      <c r="D1078" s="206" t="s">
        <v>168</v>
      </c>
      <c r="E1078" s="249" t="s">
        <v>30</v>
      </c>
      <c r="F1078" s="250" t="s">
        <v>497</v>
      </c>
      <c r="G1078" s="248"/>
      <c r="H1078" s="251">
        <v>9.593</v>
      </c>
      <c r="I1078" s="252"/>
      <c r="J1078" s="248"/>
      <c r="K1078" s="248"/>
      <c r="L1078" s="253"/>
      <c r="M1078" s="254"/>
      <c r="N1078" s="255"/>
      <c r="O1078" s="255"/>
      <c r="P1078" s="255"/>
      <c r="Q1078" s="255"/>
      <c r="R1078" s="255"/>
      <c r="S1078" s="255"/>
      <c r="T1078" s="256"/>
      <c r="AT1078" s="257" t="s">
        <v>168</v>
      </c>
      <c r="AU1078" s="257" t="s">
        <v>84</v>
      </c>
      <c r="AV1078" s="14" t="s">
        <v>187</v>
      </c>
      <c r="AW1078" s="14" t="s">
        <v>37</v>
      </c>
      <c r="AX1078" s="14" t="s">
        <v>74</v>
      </c>
      <c r="AY1078" s="257" t="s">
        <v>159</v>
      </c>
    </row>
    <row r="1079" spans="2:65" s="12" customFormat="1" ht="12" x14ac:dyDescent="0.3">
      <c r="B1079" s="215"/>
      <c r="C1079" s="216"/>
      <c r="D1079" s="206" t="s">
        <v>168</v>
      </c>
      <c r="E1079" s="217" t="s">
        <v>30</v>
      </c>
      <c r="F1079" s="218" t="s">
        <v>1552</v>
      </c>
      <c r="G1079" s="216"/>
      <c r="H1079" s="219">
        <v>1.1870000000000001</v>
      </c>
      <c r="I1079" s="220"/>
      <c r="J1079" s="216"/>
      <c r="K1079" s="216"/>
      <c r="L1079" s="221"/>
      <c r="M1079" s="222"/>
      <c r="N1079" s="223"/>
      <c r="O1079" s="223"/>
      <c r="P1079" s="223"/>
      <c r="Q1079" s="223"/>
      <c r="R1079" s="223"/>
      <c r="S1079" s="223"/>
      <c r="T1079" s="224"/>
      <c r="AT1079" s="225" t="s">
        <v>168</v>
      </c>
      <c r="AU1079" s="225" t="s">
        <v>84</v>
      </c>
      <c r="AV1079" s="12" t="s">
        <v>84</v>
      </c>
      <c r="AW1079" s="12" t="s">
        <v>37</v>
      </c>
      <c r="AX1079" s="12" t="s">
        <v>74</v>
      </c>
      <c r="AY1079" s="225" t="s">
        <v>159</v>
      </c>
    </row>
    <row r="1080" spans="2:65" s="13" customFormat="1" ht="12" x14ac:dyDescent="0.3">
      <c r="B1080" s="226"/>
      <c r="C1080" s="227"/>
      <c r="D1080" s="206" t="s">
        <v>168</v>
      </c>
      <c r="E1080" s="228" t="s">
        <v>30</v>
      </c>
      <c r="F1080" s="229" t="s">
        <v>186</v>
      </c>
      <c r="G1080" s="227"/>
      <c r="H1080" s="230">
        <v>18</v>
      </c>
      <c r="I1080" s="231"/>
      <c r="J1080" s="227"/>
      <c r="K1080" s="227"/>
      <c r="L1080" s="232"/>
      <c r="M1080" s="233"/>
      <c r="N1080" s="234"/>
      <c r="O1080" s="234"/>
      <c r="P1080" s="234"/>
      <c r="Q1080" s="234"/>
      <c r="R1080" s="234"/>
      <c r="S1080" s="234"/>
      <c r="T1080" s="235"/>
      <c r="AT1080" s="236" t="s">
        <v>168</v>
      </c>
      <c r="AU1080" s="236" t="s">
        <v>84</v>
      </c>
      <c r="AV1080" s="13" t="s">
        <v>166</v>
      </c>
      <c r="AW1080" s="13" t="s">
        <v>37</v>
      </c>
      <c r="AX1080" s="13" t="s">
        <v>82</v>
      </c>
      <c r="AY1080" s="236" t="s">
        <v>159</v>
      </c>
    </row>
    <row r="1081" spans="2:65" s="1" customFormat="1" ht="16.5" customHeight="1" x14ac:dyDescent="0.3">
      <c r="B1081" s="41"/>
      <c r="C1081" s="237" t="s">
        <v>1553</v>
      </c>
      <c r="D1081" s="237" t="s">
        <v>422</v>
      </c>
      <c r="E1081" s="238" t="s">
        <v>1554</v>
      </c>
      <c r="F1081" s="239" t="s">
        <v>1555</v>
      </c>
      <c r="G1081" s="240" t="s">
        <v>164</v>
      </c>
      <c r="H1081" s="241">
        <v>3.4</v>
      </c>
      <c r="I1081" s="242"/>
      <c r="J1081" s="243">
        <f>ROUND(I1081*H1081,2)</f>
        <v>0</v>
      </c>
      <c r="K1081" s="239" t="s">
        <v>165</v>
      </c>
      <c r="L1081" s="244"/>
      <c r="M1081" s="245" t="s">
        <v>30</v>
      </c>
      <c r="N1081" s="246" t="s">
        <v>45</v>
      </c>
      <c r="O1081" s="42"/>
      <c r="P1081" s="201">
        <f>O1081*H1081</f>
        <v>0</v>
      </c>
      <c r="Q1081" s="201">
        <v>0.03</v>
      </c>
      <c r="R1081" s="201">
        <f>Q1081*H1081</f>
        <v>0.10199999999999999</v>
      </c>
      <c r="S1081" s="201">
        <v>0</v>
      </c>
      <c r="T1081" s="202">
        <f>S1081*H1081</f>
        <v>0</v>
      </c>
      <c r="AR1081" s="24" t="s">
        <v>377</v>
      </c>
      <c r="AT1081" s="24" t="s">
        <v>422</v>
      </c>
      <c r="AU1081" s="24" t="s">
        <v>84</v>
      </c>
      <c r="AY1081" s="24" t="s">
        <v>159</v>
      </c>
      <c r="BE1081" s="203">
        <f>IF(N1081="základní",J1081,0)</f>
        <v>0</v>
      </c>
      <c r="BF1081" s="203">
        <f>IF(N1081="snížená",J1081,0)</f>
        <v>0</v>
      </c>
      <c r="BG1081" s="203">
        <f>IF(N1081="zákl. přenesená",J1081,0)</f>
        <v>0</v>
      </c>
      <c r="BH1081" s="203">
        <f>IF(N1081="sníž. přenesená",J1081,0)</f>
        <v>0</v>
      </c>
      <c r="BI1081" s="203">
        <f>IF(N1081="nulová",J1081,0)</f>
        <v>0</v>
      </c>
      <c r="BJ1081" s="24" t="s">
        <v>82</v>
      </c>
      <c r="BK1081" s="203">
        <f>ROUND(I1081*H1081,2)</f>
        <v>0</v>
      </c>
      <c r="BL1081" s="24" t="s">
        <v>271</v>
      </c>
      <c r="BM1081" s="24" t="s">
        <v>1556</v>
      </c>
    </row>
    <row r="1082" spans="2:65" s="11" customFormat="1" ht="12" x14ac:dyDescent="0.3">
      <c r="B1082" s="204"/>
      <c r="C1082" s="205"/>
      <c r="D1082" s="206" t="s">
        <v>168</v>
      </c>
      <c r="E1082" s="207" t="s">
        <v>30</v>
      </c>
      <c r="F1082" s="208" t="s">
        <v>1557</v>
      </c>
      <c r="G1082" s="205"/>
      <c r="H1082" s="207" t="s">
        <v>30</v>
      </c>
      <c r="I1082" s="209"/>
      <c r="J1082" s="205"/>
      <c r="K1082" s="205"/>
      <c r="L1082" s="210"/>
      <c r="M1082" s="211"/>
      <c r="N1082" s="212"/>
      <c r="O1082" s="212"/>
      <c r="P1082" s="212"/>
      <c r="Q1082" s="212"/>
      <c r="R1082" s="212"/>
      <c r="S1082" s="212"/>
      <c r="T1082" s="213"/>
      <c r="AT1082" s="214" t="s">
        <v>168</v>
      </c>
      <c r="AU1082" s="214" t="s">
        <v>84</v>
      </c>
      <c r="AV1082" s="11" t="s">
        <v>82</v>
      </c>
      <c r="AW1082" s="11" t="s">
        <v>37</v>
      </c>
      <c r="AX1082" s="11" t="s">
        <v>74</v>
      </c>
      <c r="AY1082" s="214" t="s">
        <v>159</v>
      </c>
    </row>
    <row r="1083" spans="2:65" s="11" customFormat="1" ht="12" x14ac:dyDescent="0.3">
      <c r="B1083" s="204"/>
      <c r="C1083" s="205"/>
      <c r="D1083" s="206" t="s">
        <v>168</v>
      </c>
      <c r="E1083" s="207" t="s">
        <v>30</v>
      </c>
      <c r="F1083" s="208" t="s">
        <v>1558</v>
      </c>
      <c r="G1083" s="205"/>
      <c r="H1083" s="207" t="s">
        <v>30</v>
      </c>
      <c r="I1083" s="209"/>
      <c r="J1083" s="205"/>
      <c r="K1083" s="205"/>
      <c r="L1083" s="210"/>
      <c r="M1083" s="211"/>
      <c r="N1083" s="212"/>
      <c r="O1083" s="212"/>
      <c r="P1083" s="212"/>
      <c r="Q1083" s="212"/>
      <c r="R1083" s="212"/>
      <c r="S1083" s="212"/>
      <c r="T1083" s="213"/>
      <c r="AT1083" s="214" t="s">
        <v>168</v>
      </c>
      <c r="AU1083" s="214" t="s">
        <v>84</v>
      </c>
      <c r="AV1083" s="11" t="s">
        <v>82</v>
      </c>
      <c r="AW1083" s="11" t="s">
        <v>37</v>
      </c>
      <c r="AX1083" s="11" t="s">
        <v>74</v>
      </c>
      <c r="AY1083" s="214" t="s">
        <v>159</v>
      </c>
    </row>
    <row r="1084" spans="2:65" s="12" customFormat="1" ht="12" x14ac:dyDescent="0.3">
      <c r="B1084" s="215"/>
      <c r="C1084" s="216"/>
      <c r="D1084" s="206" t="s">
        <v>168</v>
      </c>
      <c r="E1084" s="217" t="s">
        <v>30</v>
      </c>
      <c r="F1084" s="218" t="s">
        <v>1559</v>
      </c>
      <c r="G1084" s="216"/>
      <c r="H1084" s="219">
        <v>1.359</v>
      </c>
      <c r="I1084" s="220"/>
      <c r="J1084" s="216"/>
      <c r="K1084" s="216"/>
      <c r="L1084" s="221"/>
      <c r="M1084" s="222"/>
      <c r="N1084" s="223"/>
      <c r="O1084" s="223"/>
      <c r="P1084" s="223"/>
      <c r="Q1084" s="223"/>
      <c r="R1084" s="223"/>
      <c r="S1084" s="223"/>
      <c r="T1084" s="224"/>
      <c r="AT1084" s="225" t="s">
        <v>168</v>
      </c>
      <c r="AU1084" s="225" t="s">
        <v>84</v>
      </c>
      <c r="AV1084" s="12" t="s">
        <v>84</v>
      </c>
      <c r="AW1084" s="12" t="s">
        <v>37</v>
      </c>
      <c r="AX1084" s="12" t="s">
        <v>74</v>
      </c>
      <c r="AY1084" s="225" t="s">
        <v>159</v>
      </c>
    </row>
    <row r="1085" spans="2:65" s="11" customFormat="1" ht="12" x14ac:dyDescent="0.3">
      <c r="B1085" s="204"/>
      <c r="C1085" s="205"/>
      <c r="D1085" s="206" t="s">
        <v>168</v>
      </c>
      <c r="E1085" s="207" t="s">
        <v>30</v>
      </c>
      <c r="F1085" s="208" t="s">
        <v>1545</v>
      </c>
      <c r="G1085" s="205"/>
      <c r="H1085" s="207" t="s">
        <v>30</v>
      </c>
      <c r="I1085" s="209"/>
      <c r="J1085" s="205"/>
      <c r="K1085" s="205"/>
      <c r="L1085" s="210"/>
      <c r="M1085" s="211"/>
      <c r="N1085" s="212"/>
      <c r="O1085" s="212"/>
      <c r="P1085" s="212"/>
      <c r="Q1085" s="212"/>
      <c r="R1085" s="212"/>
      <c r="S1085" s="212"/>
      <c r="T1085" s="213"/>
      <c r="AT1085" s="214" t="s">
        <v>168</v>
      </c>
      <c r="AU1085" s="214" t="s">
        <v>84</v>
      </c>
      <c r="AV1085" s="11" t="s">
        <v>82</v>
      </c>
      <c r="AW1085" s="11" t="s">
        <v>37</v>
      </c>
      <c r="AX1085" s="11" t="s">
        <v>74</v>
      </c>
      <c r="AY1085" s="214" t="s">
        <v>159</v>
      </c>
    </row>
    <row r="1086" spans="2:65" s="12" customFormat="1" ht="12" x14ac:dyDescent="0.3">
      <c r="B1086" s="215"/>
      <c r="C1086" s="216"/>
      <c r="D1086" s="206" t="s">
        <v>168</v>
      </c>
      <c r="E1086" s="217" t="s">
        <v>30</v>
      </c>
      <c r="F1086" s="218" t="s">
        <v>1560</v>
      </c>
      <c r="G1086" s="216"/>
      <c r="H1086" s="219">
        <v>0.16800000000000001</v>
      </c>
      <c r="I1086" s="220"/>
      <c r="J1086" s="216"/>
      <c r="K1086" s="216"/>
      <c r="L1086" s="221"/>
      <c r="M1086" s="222"/>
      <c r="N1086" s="223"/>
      <c r="O1086" s="223"/>
      <c r="P1086" s="223"/>
      <c r="Q1086" s="223"/>
      <c r="R1086" s="223"/>
      <c r="S1086" s="223"/>
      <c r="T1086" s="224"/>
      <c r="AT1086" s="225" t="s">
        <v>168</v>
      </c>
      <c r="AU1086" s="225" t="s">
        <v>84</v>
      </c>
      <c r="AV1086" s="12" t="s">
        <v>84</v>
      </c>
      <c r="AW1086" s="12" t="s">
        <v>37</v>
      </c>
      <c r="AX1086" s="12" t="s">
        <v>74</v>
      </c>
      <c r="AY1086" s="225" t="s">
        <v>159</v>
      </c>
    </row>
    <row r="1087" spans="2:65" s="11" customFormat="1" ht="12" x14ac:dyDescent="0.3">
      <c r="B1087" s="204"/>
      <c r="C1087" s="205"/>
      <c r="D1087" s="206" t="s">
        <v>168</v>
      </c>
      <c r="E1087" s="207" t="s">
        <v>30</v>
      </c>
      <c r="F1087" s="208" t="s">
        <v>1547</v>
      </c>
      <c r="G1087" s="205"/>
      <c r="H1087" s="207" t="s">
        <v>30</v>
      </c>
      <c r="I1087" s="209"/>
      <c r="J1087" s="205"/>
      <c r="K1087" s="205"/>
      <c r="L1087" s="210"/>
      <c r="M1087" s="211"/>
      <c r="N1087" s="212"/>
      <c r="O1087" s="212"/>
      <c r="P1087" s="212"/>
      <c r="Q1087" s="212"/>
      <c r="R1087" s="212"/>
      <c r="S1087" s="212"/>
      <c r="T1087" s="213"/>
      <c r="AT1087" s="214" t="s">
        <v>168</v>
      </c>
      <c r="AU1087" s="214" t="s">
        <v>84</v>
      </c>
      <c r="AV1087" s="11" t="s">
        <v>82</v>
      </c>
      <c r="AW1087" s="11" t="s">
        <v>37</v>
      </c>
      <c r="AX1087" s="11" t="s">
        <v>74</v>
      </c>
      <c r="AY1087" s="214" t="s">
        <v>159</v>
      </c>
    </row>
    <row r="1088" spans="2:65" s="12" customFormat="1" ht="12" x14ac:dyDescent="0.3">
      <c r="B1088" s="215"/>
      <c r="C1088" s="216"/>
      <c r="D1088" s="206" t="s">
        <v>168</v>
      </c>
      <c r="E1088" s="217" t="s">
        <v>30</v>
      </c>
      <c r="F1088" s="218" t="s">
        <v>1561</v>
      </c>
      <c r="G1088" s="216"/>
      <c r="H1088" s="219">
        <v>0.28499999999999998</v>
      </c>
      <c r="I1088" s="220"/>
      <c r="J1088" s="216"/>
      <c r="K1088" s="216"/>
      <c r="L1088" s="221"/>
      <c r="M1088" s="222"/>
      <c r="N1088" s="223"/>
      <c r="O1088" s="223"/>
      <c r="P1088" s="223"/>
      <c r="Q1088" s="223"/>
      <c r="R1088" s="223"/>
      <c r="S1088" s="223"/>
      <c r="T1088" s="224"/>
      <c r="AT1088" s="225" t="s">
        <v>168</v>
      </c>
      <c r="AU1088" s="225" t="s">
        <v>84</v>
      </c>
      <c r="AV1088" s="12" t="s">
        <v>84</v>
      </c>
      <c r="AW1088" s="12" t="s">
        <v>37</v>
      </c>
      <c r="AX1088" s="12" t="s">
        <v>74</v>
      </c>
      <c r="AY1088" s="225" t="s">
        <v>159</v>
      </c>
    </row>
    <row r="1089" spans="2:65" s="11" customFormat="1" ht="12" x14ac:dyDescent="0.3">
      <c r="B1089" s="204"/>
      <c r="C1089" s="205"/>
      <c r="D1089" s="206" t="s">
        <v>168</v>
      </c>
      <c r="E1089" s="207" t="s">
        <v>30</v>
      </c>
      <c r="F1089" s="208" t="s">
        <v>1562</v>
      </c>
      <c r="G1089" s="205"/>
      <c r="H1089" s="207" t="s">
        <v>30</v>
      </c>
      <c r="I1089" s="209"/>
      <c r="J1089" s="205"/>
      <c r="K1089" s="205"/>
      <c r="L1089" s="210"/>
      <c r="M1089" s="211"/>
      <c r="N1089" s="212"/>
      <c r="O1089" s="212"/>
      <c r="P1089" s="212"/>
      <c r="Q1089" s="212"/>
      <c r="R1089" s="212"/>
      <c r="S1089" s="212"/>
      <c r="T1089" s="213"/>
      <c r="AT1089" s="214" t="s">
        <v>168</v>
      </c>
      <c r="AU1089" s="214" t="s">
        <v>84</v>
      </c>
      <c r="AV1089" s="11" t="s">
        <v>82</v>
      </c>
      <c r="AW1089" s="11" t="s">
        <v>37</v>
      </c>
      <c r="AX1089" s="11" t="s">
        <v>74</v>
      </c>
      <c r="AY1089" s="214" t="s">
        <v>159</v>
      </c>
    </row>
    <row r="1090" spans="2:65" s="11" customFormat="1" ht="12" x14ac:dyDescent="0.3">
      <c r="B1090" s="204"/>
      <c r="C1090" s="205"/>
      <c r="D1090" s="206" t="s">
        <v>168</v>
      </c>
      <c r="E1090" s="207" t="s">
        <v>30</v>
      </c>
      <c r="F1090" s="208" t="s">
        <v>1563</v>
      </c>
      <c r="G1090" s="205"/>
      <c r="H1090" s="207" t="s">
        <v>30</v>
      </c>
      <c r="I1090" s="209"/>
      <c r="J1090" s="205"/>
      <c r="K1090" s="205"/>
      <c r="L1090" s="210"/>
      <c r="M1090" s="211"/>
      <c r="N1090" s="212"/>
      <c r="O1090" s="212"/>
      <c r="P1090" s="212"/>
      <c r="Q1090" s="212"/>
      <c r="R1090" s="212"/>
      <c r="S1090" s="212"/>
      <c r="T1090" s="213"/>
      <c r="AT1090" s="214" t="s">
        <v>168</v>
      </c>
      <c r="AU1090" s="214" t="s">
        <v>84</v>
      </c>
      <c r="AV1090" s="11" t="s">
        <v>82</v>
      </c>
      <c r="AW1090" s="11" t="s">
        <v>37</v>
      </c>
      <c r="AX1090" s="11" t="s">
        <v>74</v>
      </c>
      <c r="AY1090" s="214" t="s">
        <v>159</v>
      </c>
    </row>
    <row r="1091" spans="2:65" s="12" customFormat="1" ht="12" x14ac:dyDescent="0.3">
      <c r="B1091" s="215"/>
      <c r="C1091" s="216"/>
      <c r="D1091" s="206" t="s">
        <v>168</v>
      </c>
      <c r="E1091" s="217" t="s">
        <v>30</v>
      </c>
      <c r="F1091" s="218" t="s">
        <v>1564</v>
      </c>
      <c r="G1091" s="216"/>
      <c r="H1091" s="219">
        <v>1.3</v>
      </c>
      <c r="I1091" s="220"/>
      <c r="J1091" s="216"/>
      <c r="K1091" s="216"/>
      <c r="L1091" s="221"/>
      <c r="M1091" s="222"/>
      <c r="N1091" s="223"/>
      <c r="O1091" s="223"/>
      <c r="P1091" s="223"/>
      <c r="Q1091" s="223"/>
      <c r="R1091" s="223"/>
      <c r="S1091" s="223"/>
      <c r="T1091" s="224"/>
      <c r="AT1091" s="225" t="s">
        <v>168</v>
      </c>
      <c r="AU1091" s="225" t="s">
        <v>84</v>
      </c>
      <c r="AV1091" s="12" t="s">
        <v>84</v>
      </c>
      <c r="AW1091" s="12" t="s">
        <v>37</v>
      </c>
      <c r="AX1091" s="12" t="s">
        <v>74</v>
      </c>
      <c r="AY1091" s="225" t="s">
        <v>159</v>
      </c>
    </row>
    <row r="1092" spans="2:65" s="11" customFormat="1" ht="12" x14ac:dyDescent="0.3">
      <c r="B1092" s="204"/>
      <c r="C1092" s="205"/>
      <c r="D1092" s="206" t="s">
        <v>168</v>
      </c>
      <c r="E1092" s="207" t="s">
        <v>30</v>
      </c>
      <c r="F1092" s="208" t="s">
        <v>1550</v>
      </c>
      <c r="G1092" s="205"/>
      <c r="H1092" s="207" t="s">
        <v>30</v>
      </c>
      <c r="I1092" s="209"/>
      <c r="J1092" s="205"/>
      <c r="K1092" s="205"/>
      <c r="L1092" s="210"/>
      <c r="M1092" s="211"/>
      <c r="N1092" s="212"/>
      <c r="O1092" s="212"/>
      <c r="P1092" s="212"/>
      <c r="Q1092" s="212"/>
      <c r="R1092" s="212"/>
      <c r="S1092" s="212"/>
      <c r="T1092" s="213"/>
      <c r="AT1092" s="214" t="s">
        <v>168</v>
      </c>
      <c r="AU1092" s="214" t="s">
        <v>84</v>
      </c>
      <c r="AV1092" s="11" t="s">
        <v>82</v>
      </c>
      <c r="AW1092" s="11" t="s">
        <v>37</v>
      </c>
      <c r="AX1092" s="11" t="s">
        <v>74</v>
      </c>
      <c r="AY1092" s="214" t="s">
        <v>159</v>
      </c>
    </row>
    <row r="1093" spans="2:65" s="12" customFormat="1" ht="12" x14ac:dyDescent="0.3">
      <c r="B1093" s="215"/>
      <c r="C1093" s="216"/>
      <c r="D1093" s="206" t="s">
        <v>168</v>
      </c>
      <c r="E1093" s="217" t="s">
        <v>30</v>
      </c>
      <c r="F1093" s="218" t="s">
        <v>1565</v>
      </c>
      <c r="G1093" s="216"/>
      <c r="H1093" s="219">
        <v>7.6999999999999999E-2</v>
      </c>
      <c r="I1093" s="220"/>
      <c r="J1093" s="216"/>
      <c r="K1093" s="216"/>
      <c r="L1093" s="221"/>
      <c r="M1093" s="222"/>
      <c r="N1093" s="223"/>
      <c r="O1093" s="223"/>
      <c r="P1093" s="223"/>
      <c r="Q1093" s="223"/>
      <c r="R1093" s="223"/>
      <c r="S1093" s="223"/>
      <c r="T1093" s="224"/>
      <c r="AT1093" s="225" t="s">
        <v>168</v>
      </c>
      <c r="AU1093" s="225" t="s">
        <v>84</v>
      </c>
      <c r="AV1093" s="12" t="s">
        <v>84</v>
      </c>
      <c r="AW1093" s="12" t="s">
        <v>37</v>
      </c>
      <c r="AX1093" s="12" t="s">
        <v>74</v>
      </c>
      <c r="AY1093" s="225" t="s">
        <v>159</v>
      </c>
    </row>
    <row r="1094" spans="2:65" s="12" customFormat="1" ht="12" x14ac:dyDescent="0.3">
      <c r="B1094" s="215"/>
      <c r="C1094" s="216"/>
      <c r="D1094" s="206" t="s">
        <v>168</v>
      </c>
      <c r="E1094" s="217" t="s">
        <v>30</v>
      </c>
      <c r="F1094" s="218" t="s">
        <v>1566</v>
      </c>
      <c r="G1094" s="216"/>
      <c r="H1094" s="219">
        <v>0.21099999999999999</v>
      </c>
      <c r="I1094" s="220"/>
      <c r="J1094" s="216"/>
      <c r="K1094" s="216"/>
      <c r="L1094" s="221"/>
      <c r="M1094" s="222"/>
      <c r="N1094" s="223"/>
      <c r="O1094" s="223"/>
      <c r="P1094" s="223"/>
      <c r="Q1094" s="223"/>
      <c r="R1094" s="223"/>
      <c r="S1094" s="223"/>
      <c r="T1094" s="224"/>
      <c r="AT1094" s="225" t="s">
        <v>168</v>
      </c>
      <c r="AU1094" s="225" t="s">
        <v>84</v>
      </c>
      <c r="AV1094" s="12" t="s">
        <v>84</v>
      </c>
      <c r="AW1094" s="12" t="s">
        <v>37</v>
      </c>
      <c r="AX1094" s="12" t="s">
        <v>74</v>
      </c>
      <c r="AY1094" s="225" t="s">
        <v>159</v>
      </c>
    </row>
    <row r="1095" spans="2:65" s="13" customFormat="1" ht="12" x14ac:dyDescent="0.3">
      <c r="B1095" s="226"/>
      <c r="C1095" s="227"/>
      <c r="D1095" s="206" t="s">
        <v>168</v>
      </c>
      <c r="E1095" s="228" t="s">
        <v>30</v>
      </c>
      <c r="F1095" s="229" t="s">
        <v>186</v>
      </c>
      <c r="G1095" s="227"/>
      <c r="H1095" s="230">
        <v>3.4</v>
      </c>
      <c r="I1095" s="231"/>
      <c r="J1095" s="227"/>
      <c r="K1095" s="227"/>
      <c r="L1095" s="232"/>
      <c r="M1095" s="233"/>
      <c r="N1095" s="234"/>
      <c r="O1095" s="234"/>
      <c r="P1095" s="234"/>
      <c r="Q1095" s="234"/>
      <c r="R1095" s="234"/>
      <c r="S1095" s="234"/>
      <c r="T1095" s="235"/>
      <c r="AT1095" s="236" t="s">
        <v>168</v>
      </c>
      <c r="AU1095" s="236" t="s">
        <v>84</v>
      </c>
      <c r="AV1095" s="13" t="s">
        <v>166</v>
      </c>
      <c r="AW1095" s="13" t="s">
        <v>37</v>
      </c>
      <c r="AX1095" s="13" t="s">
        <v>82</v>
      </c>
      <c r="AY1095" s="236" t="s">
        <v>159</v>
      </c>
    </row>
    <row r="1096" spans="2:65" s="1" customFormat="1" ht="25.5" customHeight="1" x14ac:dyDescent="0.3">
      <c r="B1096" s="41"/>
      <c r="C1096" s="192" t="s">
        <v>1567</v>
      </c>
      <c r="D1096" s="192" t="s">
        <v>161</v>
      </c>
      <c r="E1096" s="193" t="s">
        <v>1568</v>
      </c>
      <c r="F1096" s="194" t="s">
        <v>1569</v>
      </c>
      <c r="G1096" s="195" t="s">
        <v>214</v>
      </c>
      <c r="H1096" s="196">
        <v>8</v>
      </c>
      <c r="I1096" s="197"/>
      <c r="J1096" s="198">
        <f>ROUND(I1096*H1096,2)</f>
        <v>0</v>
      </c>
      <c r="K1096" s="194" t="s">
        <v>30</v>
      </c>
      <c r="L1096" s="61"/>
      <c r="M1096" s="199" t="s">
        <v>30</v>
      </c>
      <c r="N1096" s="200" t="s">
        <v>45</v>
      </c>
      <c r="O1096" s="42"/>
      <c r="P1096" s="201">
        <f>O1096*H1096</f>
        <v>0</v>
      </c>
      <c r="Q1096" s="201">
        <v>4.1000000000000003E-3</v>
      </c>
      <c r="R1096" s="201">
        <f>Q1096*H1096</f>
        <v>3.2800000000000003E-2</v>
      </c>
      <c r="S1096" s="201">
        <v>0</v>
      </c>
      <c r="T1096" s="202">
        <f>S1096*H1096</f>
        <v>0</v>
      </c>
      <c r="AR1096" s="24" t="s">
        <v>166</v>
      </c>
      <c r="AT1096" s="24" t="s">
        <v>161</v>
      </c>
      <c r="AU1096" s="24" t="s">
        <v>84</v>
      </c>
      <c r="AY1096" s="24" t="s">
        <v>159</v>
      </c>
      <c r="BE1096" s="203">
        <f>IF(N1096="základní",J1096,0)</f>
        <v>0</v>
      </c>
      <c r="BF1096" s="203">
        <f>IF(N1096="snížená",J1096,0)</f>
        <v>0</v>
      </c>
      <c r="BG1096" s="203">
        <f>IF(N1096="zákl. přenesená",J1096,0)</f>
        <v>0</v>
      </c>
      <c r="BH1096" s="203">
        <f>IF(N1096="sníž. přenesená",J1096,0)</f>
        <v>0</v>
      </c>
      <c r="BI1096" s="203">
        <f>IF(N1096="nulová",J1096,0)</f>
        <v>0</v>
      </c>
      <c r="BJ1096" s="24" t="s">
        <v>82</v>
      </c>
      <c r="BK1096" s="203">
        <f>ROUND(I1096*H1096,2)</f>
        <v>0</v>
      </c>
      <c r="BL1096" s="24" t="s">
        <v>166</v>
      </c>
      <c r="BM1096" s="24" t="s">
        <v>1570</v>
      </c>
    </row>
    <row r="1097" spans="2:65" s="11" customFormat="1" ht="12" x14ac:dyDescent="0.3">
      <c r="B1097" s="204"/>
      <c r="C1097" s="205"/>
      <c r="D1097" s="206" t="s">
        <v>168</v>
      </c>
      <c r="E1097" s="207" t="s">
        <v>30</v>
      </c>
      <c r="F1097" s="208" t="s">
        <v>1571</v>
      </c>
      <c r="G1097" s="205"/>
      <c r="H1097" s="207" t="s">
        <v>30</v>
      </c>
      <c r="I1097" s="209"/>
      <c r="J1097" s="205"/>
      <c r="K1097" s="205"/>
      <c r="L1097" s="210"/>
      <c r="M1097" s="211"/>
      <c r="N1097" s="212"/>
      <c r="O1097" s="212"/>
      <c r="P1097" s="212"/>
      <c r="Q1097" s="212"/>
      <c r="R1097" s="212"/>
      <c r="S1097" s="212"/>
      <c r="T1097" s="213"/>
      <c r="AT1097" s="214" t="s">
        <v>168</v>
      </c>
      <c r="AU1097" s="214" t="s">
        <v>84</v>
      </c>
      <c r="AV1097" s="11" t="s">
        <v>82</v>
      </c>
      <c r="AW1097" s="11" t="s">
        <v>37</v>
      </c>
      <c r="AX1097" s="11" t="s">
        <v>74</v>
      </c>
      <c r="AY1097" s="214" t="s">
        <v>159</v>
      </c>
    </row>
    <row r="1098" spans="2:65" s="11" customFormat="1" ht="12" x14ac:dyDescent="0.3">
      <c r="B1098" s="204"/>
      <c r="C1098" s="205"/>
      <c r="D1098" s="206" t="s">
        <v>168</v>
      </c>
      <c r="E1098" s="207" t="s">
        <v>30</v>
      </c>
      <c r="F1098" s="208" t="s">
        <v>1572</v>
      </c>
      <c r="G1098" s="205"/>
      <c r="H1098" s="207" t="s">
        <v>30</v>
      </c>
      <c r="I1098" s="209"/>
      <c r="J1098" s="205"/>
      <c r="K1098" s="205"/>
      <c r="L1098" s="210"/>
      <c r="M1098" s="211"/>
      <c r="N1098" s="212"/>
      <c r="O1098" s="212"/>
      <c r="P1098" s="212"/>
      <c r="Q1098" s="212"/>
      <c r="R1098" s="212"/>
      <c r="S1098" s="212"/>
      <c r="T1098" s="213"/>
      <c r="AT1098" s="214" t="s">
        <v>168</v>
      </c>
      <c r="AU1098" s="214" t="s">
        <v>84</v>
      </c>
      <c r="AV1098" s="11" t="s">
        <v>82</v>
      </c>
      <c r="AW1098" s="11" t="s">
        <v>37</v>
      </c>
      <c r="AX1098" s="11" t="s">
        <v>74</v>
      </c>
      <c r="AY1098" s="214" t="s">
        <v>159</v>
      </c>
    </row>
    <row r="1099" spans="2:65" s="12" customFormat="1" ht="12" x14ac:dyDescent="0.3">
      <c r="B1099" s="215"/>
      <c r="C1099" s="216"/>
      <c r="D1099" s="206" t="s">
        <v>168</v>
      </c>
      <c r="E1099" s="217" t="s">
        <v>30</v>
      </c>
      <c r="F1099" s="218" t="s">
        <v>1573</v>
      </c>
      <c r="G1099" s="216"/>
      <c r="H1099" s="219">
        <v>8</v>
      </c>
      <c r="I1099" s="220"/>
      <c r="J1099" s="216"/>
      <c r="K1099" s="216"/>
      <c r="L1099" s="221"/>
      <c r="M1099" s="222"/>
      <c r="N1099" s="223"/>
      <c r="O1099" s="223"/>
      <c r="P1099" s="223"/>
      <c r="Q1099" s="223"/>
      <c r="R1099" s="223"/>
      <c r="S1099" s="223"/>
      <c r="T1099" s="224"/>
      <c r="AT1099" s="225" t="s">
        <v>168</v>
      </c>
      <c r="AU1099" s="225" t="s">
        <v>84</v>
      </c>
      <c r="AV1099" s="12" t="s">
        <v>84</v>
      </c>
      <c r="AW1099" s="12" t="s">
        <v>37</v>
      </c>
      <c r="AX1099" s="12" t="s">
        <v>82</v>
      </c>
      <c r="AY1099" s="225" t="s">
        <v>159</v>
      </c>
    </row>
    <row r="1100" spans="2:65" s="1" customFormat="1" ht="38.25" customHeight="1" x14ac:dyDescent="0.3">
      <c r="B1100" s="41"/>
      <c r="C1100" s="192" t="s">
        <v>1574</v>
      </c>
      <c r="D1100" s="192" t="s">
        <v>161</v>
      </c>
      <c r="E1100" s="193" t="s">
        <v>1575</v>
      </c>
      <c r="F1100" s="194" t="s">
        <v>1576</v>
      </c>
      <c r="G1100" s="195" t="s">
        <v>208</v>
      </c>
      <c r="H1100" s="196">
        <v>0.248</v>
      </c>
      <c r="I1100" s="197"/>
      <c r="J1100" s="198">
        <f>ROUND(I1100*H1100,2)</f>
        <v>0</v>
      </c>
      <c r="K1100" s="194" t="s">
        <v>165</v>
      </c>
      <c r="L1100" s="61"/>
      <c r="M1100" s="199" t="s">
        <v>30</v>
      </c>
      <c r="N1100" s="200" t="s">
        <v>45</v>
      </c>
      <c r="O1100" s="42"/>
      <c r="P1100" s="201">
        <f>O1100*H1100</f>
        <v>0</v>
      </c>
      <c r="Q1100" s="201">
        <v>0</v>
      </c>
      <c r="R1100" s="201">
        <f>Q1100*H1100</f>
        <v>0</v>
      </c>
      <c r="S1100" s="201">
        <v>0</v>
      </c>
      <c r="T1100" s="202">
        <f>S1100*H1100</f>
        <v>0</v>
      </c>
      <c r="AR1100" s="24" t="s">
        <v>166</v>
      </c>
      <c r="AT1100" s="24" t="s">
        <v>161</v>
      </c>
      <c r="AU1100" s="24" t="s">
        <v>84</v>
      </c>
      <c r="AY1100" s="24" t="s">
        <v>159</v>
      </c>
      <c r="BE1100" s="203">
        <f>IF(N1100="základní",J1100,0)</f>
        <v>0</v>
      </c>
      <c r="BF1100" s="203">
        <f>IF(N1100="snížená",J1100,0)</f>
        <v>0</v>
      </c>
      <c r="BG1100" s="203">
        <f>IF(N1100="zákl. přenesená",J1100,0)</f>
        <v>0</v>
      </c>
      <c r="BH1100" s="203">
        <f>IF(N1100="sníž. přenesená",J1100,0)</f>
        <v>0</v>
      </c>
      <c r="BI1100" s="203">
        <f>IF(N1100="nulová",J1100,0)</f>
        <v>0</v>
      </c>
      <c r="BJ1100" s="24" t="s">
        <v>82</v>
      </c>
      <c r="BK1100" s="203">
        <f>ROUND(I1100*H1100,2)</f>
        <v>0</v>
      </c>
      <c r="BL1100" s="24" t="s">
        <v>166</v>
      </c>
      <c r="BM1100" s="24" t="s">
        <v>1577</v>
      </c>
    </row>
    <row r="1101" spans="2:65" s="10" customFormat="1" ht="29.85" customHeight="1" x14ac:dyDescent="0.35">
      <c r="B1101" s="176"/>
      <c r="C1101" s="177"/>
      <c r="D1101" s="178" t="s">
        <v>73</v>
      </c>
      <c r="E1101" s="190" t="s">
        <v>1578</v>
      </c>
      <c r="F1101" s="190" t="s">
        <v>1579</v>
      </c>
      <c r="G1101" s="177"/>
      <c r="H1101" s="177"/>
      <c r="I1101" s="180"/>
      <c r="J1101" s="191">
        <f>BK1101</f>
        <v>0</v>
      </c>
      <c r="K1101" s="177"/>
      <c r="L1101" s="182"/>
      <c r="M1101" s="183"/>
      <c r="N1101" s="184"/>
      <c r="O1101" s="184"/>
      <c r="P1101" s="185">
        <f>SUM(P1102:P1103)</f>
        <v>0</v>
      </c>
      <c r="Q1101" s="184"/>
      <c r="R1101" s="185">
        <f>SUM(R1102:R1103)</f>
        <v>3.3800000000000002E-3</v>
      </c>
      <c r="S1101" s="184"/>
      <c r="T1101" s="186">
        <f>SUM(T1102:T1103)</f>
        <v>0</v>
      </c>
      <c r="AR1101" s="187" t="s">
        <v>84</v>
      </c>
      <c r="AT1101" s="188" t="s">
        <v>73</v>
      </c>
      <c r="AU1101" s="188" t="s">
        <v>82</v>
      </c>
      <c r="AY1101" s="187" t="s">
        <v>159</v>
      </c>
      <c r="BK1101" s="189">
        <f>SUM(BK1102:BK1103)</f>
        <v>0</v>
      </c>
    </row>
    <row r="1102" spans="2:65" s="1" customFormat="1" ht="51" customHeight="1" x14ac:dyDescent="0.3">
      <c r="B1102" s="41"/>
      <c r="C1102" s="192" t="s">
        <v>1580</v>
      </c>
      <c r="D1102" s="192" t="s">
        <v>161</v>
      </c>
      <c r="E1102" s="193" t="s">
        <v>1581</v>
      </c>
      <c r="F1102" s="194" t="s">
        <v>1582</v>
      </c>
      <c r="G1102" s="195" t="s">
        <v>456</v>
      </c>
      <c r="H1102" s="196">
        <v>1</v>
      </c>
      <c r="I1102" s="197"/>
      <c r="J1102" s="198">
        <f>ROUND(I1102*H1102,2)</f>
        <v>0</v>
      </c>
      <c r="K1102" s="194" t="s">
        <v>30</v>
      </c>
      <c r="L1102" s="61"/>
      <c r="M1102" s="199" t="s">
        <v>30</v>
      </c>
      <c r="N1102" s="200" t="s">
        <v>45</v>
      </c>
      <c r="O1102" s="42"/>
      <c r="P1102" s="201">
        <f>O1102*H1102</f>
        <v>0</v>
      </c>
      <c r="Q1102" s="201">
        <v>3.3800000000000002E-3</v>
      </c>
      <c r="R1102" s="201">
        <f>Q1102*H1102</f>
        <v>3.3800000000000002E-3</v>
      </c>
      <c r="S1102" s="201">
        <v>0</v>
      </c>
      <c r="T1102" s="202">
        <f>S1102*H1102</f>
        <v>0</v>
      </c>
      <c r="AR1102" s="24" t="s">
        <v>271</v>
      </c>
      <c r="AT1102" s="24" t="s">
        <v>161</v>
      </c>
      <c r="AU1102" s="24" t="s">
        <v>84</v>
      </c>
      <c r="AY1102" s="24" t="s">
        <v>159</v>
      </c>
      <c r="BE1102" s="203">
        <f>IF(N1102="základní",J1102,0)</f>
        <v>0</v>
      </c>
      <c r="BF1102" s="203">
        <f>IF(N1102="snížená",J1102,0)</f>
        <v>0</v>
      </c>
      <c r="BG1102" s="203">
        <f>IF(N1102="zákl. přenesená",J1102,0)</f>
        <v>0</v>
      </c>
      <c r="BH1102" s="203">
        <f>IF(N1102="sníž. přenesená",J1102,0)</f>
        <v>0</v>
      </c>
      <c r="BI1102" s="203">
        <f>IF(N1102="nulová",J1102,0)</f>
        <v>0</v>
      </c>
      <c r="BJ1102" s="24" t="s">
        <v>82</v>
      </c>
      <c r="BK1102" s="203">
        <f>ROUND(I1102*H1102,2)</f>
        <v>0</v>
      </c>
      <c r="BL1102" s="24" t="s">
        <v>271</v>
      </c>
      <c r="BM1102" s="24" t="s">
        <v>1583</v>
      </c>
    </row>
    <row r="1103" spans="2:65" s="1" customFormat="1" ht="38.25" customHeight="1" x14ac:dyDescent="0.3">
      <c r="B1103" s="41"/>
      <c r="C1103" s="192" t="s">
        <v>1584</v>
      </c>
      <c r="D1103" s="192" t="s">
        <v>161</v>
      </c>
      <c r="E1103" s="193" t="s">
        <v>1585</v>
      </c>
      <c r="F1103" s="194" t="s">
        <v>1586</v>
      </c>
      <c r="G1103" s="195" t="s">
        <v>208</v>
      </c>
      <c r="H1103" s="196">
        <v>3.0000000000000001E-3</v>
      </c>
      <c r="I1103" s="197"/>
      <c r="J1103" s="198">
        <f>ROUND(I1103*H1103,2)</f>
        <v>0</v>
      </c>
      <c r="K1103" s="194" t="s">
        <v>165</v>
      </c>
      <c r="L1103" s="61"/>
      <c r="M1103" s="199" t="s">
        <v>30</v>
      </c>
      <c r="N1103" s="200" t="s">
        <v>45</v>
      </c>
      <c r="O1103" s="42"/>
      <c r="P1103" s="201">
        <f>O1103*H1103</f>
        <v>0</v>
      </c>
      <c r="Q1103" s="201">
        <v>0</v>
      </c>
      <c r="R1103" s="201">
        <f>Q1103*H1103</f>
        <v>0</v>
      </c>
      <c r="S1103" s="201">
        <v>0</v>
      </c>
      <c r="T1103" s="202">
        <f>S1103*H1103</f>
        <v>0</v>
      </c>
      <c r="AR1103" s="24" t="s">
        <v>271</v>
      </c>
      <c r="AT1103" s="24" t="s">
        <v>161</v>
      </c>
      <c r="AU1103" s="24" t="s">
        <v>84</v>
      </c>
      <c r="AY1103" s="24" t="s">
        <v>159</v>
      </c>
      <c r="BE1103" s="203">
        <f>IF(N1103="základní",J1103,0)</f>
        <v>0</v>
      </c>
      <c r="BF1103" s="203">
        <f>IF(N1103="snížená",J1103,0)</f>
        <v>0</v>
      </c>
      <c r="BG1103" s="203">
        <f>IF(N1103="zákl. přenesená",J1103,0)</f>
        <v>0</v>
      </c>
      <c r="BH1103" s="203">
        <f>IF(N1103="sníž. přenesená",J1103,0)</f>
        <v>0</v>
      </c>
      <c r="BI1103" s="203">
        <f>IF(N1103="nulová",J1103,0)</f>
        <v>0</v>
      </c>
      <c r="BJ1103" s="24" t="s">
        <v>82</v>
      </c>
      <c r="BK1103" s="203">
        <f>ROUND(I1103*H1103,2)</f>
        <v>0</v>
      </c>
      <c r="BL1103" s="24" t="s">
        <v>271</v>
      </c>
      <c r="BM1103" s="24" t="s">
        <v>1587</v>
      </c>
    </row>
    <row r="1104" spans="2:65" s="10" customFormat="1" ht="29.85" customHeight="1" x14ac:dyDescent="0.35">
      <c r="B1104" s="176"/>
      <c r="C1104" s="177"/>
      <c r="D1104" s="178" t="s">
        <v>73</v>
      </c>
      <c r="E1104" s="190" t="s">
        <v>1588</v>
      </c>
      <c r="F1104" s="190" t="s">
        <v>1589</v>
      </c>
      <c r="G1104" s="177"/>
      <c r="H1104" s="177"/>
      <c r="I1104" s="180"/>
      <c r="J1104" s="191">
        <f>BK1104</f>
        <v>0</v>
      </c>
      <c r="K1104" s="177"/>
      <c r="L1104" s="182"/>
      <c r="M1104" s="183"/>
      <c r="N1104" s="184"/>
      <c r="O1104" s="184"/>
      <c r="P1104" s="185">
        <f>SUM(P1105:P1143)</f>
        <v>0</v>
      </c>
      <c r="Q1104" s="184"/>
      <c r="R1104" s="185">
        <f>SUM(R1105:R1143)</f>
        <v>4.0572949999999999</v>
      </c>
      <c r="S1104" s="184"/>
      <c r="T1104" s="186">
        <f>SUM(T1105:T1143)</f>
        <v>0</v>
      </c>
      <c r="AR1104" s="187" t="s">
        <v>84</v>
      </c>
      <c r="AT1104" s="188" t="s">
        <v>73</v>
      </c>
      <c r="AU1104" s="188" t="s">
        <v>82</v>
      </c>
      <c r="AY1104" s="187" t="s">
        <v>159</v>
      </c>
      <c r="BK1104" s="189">
        <f>SUM(BK1105:BK1143)</f>
        <v>0</v>
      </c>
    </row>
    <row r="1105" spans="2:65" s="1" customFormat="1" ht="38.25" customHeight="1" x14ac:dyDescent="0.3">
      <c r="B1105" s="41"/>
      <c r="C1105" s="192" t="s">
        <v>1590</v>
      </c>
      <c r="D1105" s="192" t="s">
        <v>161</v>
      </c>
      <c r="E1105" s="193" t="s">
        <v>1591</v>
      </c>
      <c r="F1105" s="194" t="s">
        <v>1592</v>
      </c>
      <c r="G1105" s="195" t="s">
        <v>292</v>
      </c>
      <c r="H1105" s="196">
        <v>14</v>
      </c>
      <c r="I1105" s="197"/>
      <c r="J1105" s="198">
        <f>ROUND(I1105*H1105,2)</f>
        <v>0</v>
      </c>
      <c r="K1105" s="194" t="s">
        <v>30</v>
      </c>
      <c r="L1105" s="61"/>
      <c r="M1105" s="199" t="s">
        <v>30</v>
      </c>
      <c r="N1105" s="200" t="s">
        <v>45</v>
      </c>
      <c r="O1105" s="42"/>
      <c r="P1105" s="201">
        <f>O1105*H1105</f>
        <v>0</v>
      </c>
      <c r="Q1105" s="201">
        <v>2.1999999999999999E-2</v>
      </c>
      <c r="R1105" s="201">
        <f>Q1105*H1105</f>
        <v>0.308</v>
      </c>
      <c r="S1105" s="201">
        <v>0</v>
      </c>
      <c r="T1105" s="202">
        <f>S1105*H1105</f>
        <v>0</v>
      </c>
      <c r="AR1105" s="24" t="s">
        <v>271</v>
      </c>
      <c r="AT1105" s="24" t="s">
        <v>161</v>
      </c>
      <c r="AU1105" s="24" t="s">
        <v>84</v>
      </c>
      <c r="AY1105" s="24" t="s">
        <v>159</v>
      </c>
      <c r="BE1105" s="203">
        <f>IF(N1105="základní",J1105,0)</f>
        <v>0</v>
      </c>
      <c r="BF1105" s="203">
        <f>IF(N1105="snížená",J1105,0)</f>
        <v>0</v>
      </c>
      <c r="BG1105" s="203">
        <f>IF(N1105="zákl. přenesená",J1105,0)</f>
        <v>0</v>
      </c>
      <c r="BH1105" s="203">
        <f>IF(N1105="sníž. přenesená",J1105,0)</f>
        <v>0</v>
      </c>
      <c r="BI1105" s="203">
        <f>IF(N1105="nulová",J1105,0)</f>
        <v>0</v>
      </c>
      <c r="BJ1105" s="24" t="s">
        <v>82</v>
      </c>
      <c r="BK1105" s="203">
        <f>ROUND(I1105*H1105,2)</f>
        <v>0</v>
      </c>
      <c r="BL1105" s="24" t="s">
        <v>271</v>
      </c>
      <c r="BM1105" s="24" t="s">
        <v>1593</v>
      </c>
    </row>
    <row r="1106" spans="2:65" s="11" customFormat="1" ht="12" x14ac:dyDescent="0.3">
      <c r="B1106" s="204"/>
      <c r="C1106" s="205"/>
      <c r="D1106" s="206" t="s">
        <v>168</v>
      </c>
      <c r="E1106" s="207" t="s">
        <v>30</v>
      </c>
      <c r="F1106" s="208" t="s">
        <v>298</v>
      </c>
      <c r="G1106" s="205"/>
      <c r="H1106" s="207" t="s">
        <v>30</v>
      </c>
      <c r="I1106" s="209"/>
      <c r="J1106" s="205"/>
      <c r="K1106" s="205"/>
      <c r="L1106" s="210"/>
      <c r="M1106" s="211"/>
      <c r="N1106" s="212"/>
      <c r="O1106" s="212"/>
      <c r="P1106" s="212"/>
      <c r="Q1106" s="212"/>
      <c r="R1106" s="212"/>
      <c r="S1106" s="212"/>
      <c r="T1106" s="213"/>
      <c r="AT1106" s="214" t="s">
        <v>168</v>
      </c>
      <c r="AU1106" s="214" t="s">
        <v>84</v>
      </c>
      <c r="AV1106" s="11" t="s">
        <v>82</v>
      </c>
      <c r="AW1106" s="11" t="s">
        <v>37</v>
      </c>
      <c r="AX1106" s="11" t="s">
        <v>74</v>
      </c>
      <c r="AY1106" s="214" t="s">
        <v>159</v>
      </c>
    </row>
    <row r="1107" spans="2:65" s="11" customFormat="1" ht="12" x14ac:dyDescent="0.3">
      <c r="B1107" s="204"/>
      <c r="C1107" s="205"/>
      <c r="D1107" s="206" t="s">
        <v>168</v>
      </c>
      <c r="E1107" s="207" t="s">
        <v>30</v>
      </c>
      <c r="F1107" s="208" t="s">
        <v>1594</v>
      </c>
      <c r="G1107" s="205"/>
      <c r="H1107" s="207" t="s">
        <v>30</v>
      </c>
      <c r="I1107" s="209"/>
      <c r="J1107" s="205"/>
      <c r="K1107" s="205"/>
      <c r="L1107" s="210"/>
      <c r="M1107" s="211"/>
      <c r="N1107" s="212"/>
      <c r="O1107" s="212"/>
      <c r="P1107" s="212"/>
      <c r="Q1107" s="212"/>
      <c r="R1107" s="212"/>
      <c r="S1107" s="212"/>
      <c r="T1107" s="213"/>
      <c r="AT1107" s="214" t="s">
        <v>168</v>
      </c>
      <c r="AU1107" s="214" t="s">
        <v>84</v>
      </c>
      <c r="AV1107" s="11" t="s">
        <v>82</v>
      </c>
      <c r="AW1107" s="11" t="s">
        <v>37</v>
      </c>
      <c r="AX1107" s="11" t="s">
        <v>74</v>
      </c>
      <c r="AY1107" s="214" t="s">
        <v>159</v>
      </c>
    </row>
    <row r="1108" spans="2:65" s="11" customFormat="1" ht="12" x14ac:dyDescent="0.3">
      <c r="B1108" s="204"/>
      <c r="C1108" s="205"/>
      <c r="D1108" s="206" t="s">
        <v>168</v>
      </c>
      <c r="E1108" s="207" t="s">
        <v>30</v>
      </c>
      <c r="F1108" s="208" t="s">
        <v>1595</v>
      </c>
      <c r="G1108" s="205"/>
      <c r="H1108" s="207" t="s">
        <v>30</v>
      </c>
      <c r="I1108" s="209"/>
      <c r="J1108" s="205"/>
      <c r="K1108" s="205"/>
      <c r="L1108" s="210"/>
      <c r="M1108" s="211"/>
      <c r="N1108" s="212"/>
      <c r="O1108" s="212"/>
      <c r="P1108" s="212"/>
      <c r="Q1108" s="212"/>
      <c r="R1108" s="212"/>
      <c r="S1108" s="212"/>
      <c r="T1108" s="213"/>
      <c r="AT1108" s="214" t="s">
        <v>168</v>
      </c>
      <c r="AU1108" s="214" t="s">
        <v>84</v>
      </c>
      <c r="AV1108" s="11" t="s">
        <v>82</v>
      </c>
      <c r="AW1108" s="11" t="s">
        <v>37</v>
      </c>
      <c r="AX1108" s="11" t="s">
        <v>74</v>
      </c>
      <c r="AY1108" s="214" t="s">
        <v>159</v>
      </c>
    </row>
    <row r="1109" spans="2:65" s="11" customFormat="1" ht="12" x14ac:dyDescent="0.3">
      <c r="B1109" s="204"/>
      <c r="C1109" s="205"/>
      <c r="D1109" s="206" t="s">
        <v>168</v>
      </c>
      <c r="E1109" s="207" t="s">
        <v>30</v>
      </c>
      <c r="F1109" s="208" t="s">
        <v>1596</v>
      </c>
      <c r="G1109" s="205"/>
      <c r="H1109" s="207" t="s">
        <v>30</v>
      </c>
      <c r="I1109" s="209"/>
      <c r="J1109" s="205"/>
      <c r="K1109" s="205"/>
      <c r="L1109" s="210"/>
      <c r="M1109" s="211"/>
      <c r="N1109" s="212"/>
      <c r="O1109" s="212"/>
      <c r="P1109" s="212"/>
      <c r="Q1109" s="212"/>
      <c r="R1109" s="212"/>
      <c r="S1109" s="212"/>
      <c r="T1109" s="213"/>
      <c r="AT1109" s="214" t="s">
        <v>168</v>
      </c>
      <c r="AU1109" s="214" t="s">
        <v>84</v>
      </c>
      <c r="AV1109" s="11" t="s">
        <v>82</v>
      </c>
      <c r="AW1109" s="11" t="s">
        <v>37</v>
      </c>
      <c r="AX1109" s="11" t="s">
        <v>74</v>
      </c>
      <c r="AY1109" s="214" t="s">
        <v>159</v>
      </c>
    </row>
    <row r="1110" spans="2:65" s="12" customFormat="1" ht="12" x14ac:dyDescent="0.3">
      <c r="B1110" s="215"/>
      <c r="C1110" s="216"/>
      <c r="D1110" s="206" t="s">
        <v>168</v>
      </c>
      <c r="E1110" s="217" t="s">
        <v>30</v>
      </c>
      <c r="F1110" s="218" t="s">
        <v>1597</v>
      </c>
      <c r="G1110" s="216"/>
      <c r="H1110" s="219">
        <v>11.8</v>
      </c>
      <c r="I1110" s="220"/>
      <c r="J1110" s="216"/>
      <c r="K1110" s="216"/>
      <c r="L1110" s="221"/>
      <c r="M1110" s="222"/>
      <c r="N1110" s="223"/>
      <c r="O1110" s="223"/>
      <c r="P1110" s="223"/>
      <c r="Q1110" s="223"/>
      <c r="R1110" s="223"/>
      <c r="S1110" s="223"/>
      <c r="T1110" s="224"/>
      <c r="AT1110" s="225" t="s">
        <v>168</v>
      </c>
      <c r="AU1110" s="225" t="s">
        <v>84</v>
      </c>
      <c r="AV1110" s="12" t="s">
        <v>84</v>
      </c>
      <c r="AW1110" s="12" t="s">
        <v>37</v>
      </c>
      <c r="AX1110" s="12" t="s">
        <v>74</v>
      </c>
      <c r="AY1110" s="225" t="s">
        <v>159</v>
      </c>
    </row>
    <row r="1111" spans="2:65" s="11" customFormat="1" ht="12" x14ac:dyDescent="0.3">
      <c r="B1111" s="204"/>
      <c r="C1111" s="205"/>
      <c r="D1111" s="206" t="s">
        <v>168</v>
      </c>
      <c r="E1111" s="207" t="s">
        <v>30</v>
      </c>
      <c r="F1111" s="208" t="s">
        <v>1598</v>
      </c>
      <c r="G1111" s="205"/>
      <c r="H1111" s="207" t="s">
        <v>30</v>
      </c>
      <c r="I1111" s="209"/>
      <c r="J1111" s="205"/>
      <c r="K1111" s="205"/>
      <c r="L1111" s="210"/>
      <c r="M1111" s="211"/>
      <c r="N1111" s="212"/>
      <c r="O1111" s="212"/>
      <c r="P1111" s="212"/>
      <c r="Q1111" s="212"/>
      <c r="R1111" s="212"/>
      <c r="S1111" s="212"/>
      <c r="T1111" s="213"/>
      <c r="AT1111" s="214" t="s">
        <v>168</v>
      </c>
      <c r="AU1111" s="214" t="s">
        <v>84</v>
      </c>
      <c r="AV1111" s="11" t="s">
        <v>82</v>
      </c>
      <c r="AW1111" s="11" t="s">
        <v>37</v>
      </c>
      <c r="AX1111" s="11" t="s">
        <v>74</v>
      </c>
      <c r="AY1111" s="214" t="s">
        <v>159</v>
      </c>
    </row>
    <row r="1112" spans="2:65" s="12" customFormat="1" ht="12" x14ac:dyDescent="0.3">
      <c r="B1112" s="215"/>
      <c r="C1112" s="216"/>
      <c r="D1112" s="206" t="s">
        <v>168</v>
      </c>
      <c r="E1112" s="217" t="s">
        <v>30</v>
      </c>
      <c r="F1112" s="218" t="s">
        <v>1599</v>
      </c>
      <c r="G1112" s="216"/>
      <c r="H1112" s="219">
        <v>0.6</v>
      </c>
      <c r="I1112" s="220"/>
      <c r="J1112" s="216"/>
      <c r="K1112" s="216"/>
      <c r="L1112" s="221"/>
      <c r="M1112" s="222"/>
      <c r="N1112" s="223"/>
      <c r="O1112" s="223"/>
      <c r="P1112" s="223"/>
      <c r="Q1112" s="223"/>
      <c r="R1112" s="223"/>
      <c r="S1112" s="223"/>
      <c r="T1112" s="224"/>
      <c r="AT1112" s="225" t="s">
        <v>168</v>
      </c>
      <c r="AU1112" s="225" t="s">
        <v>84</v>
      </c>
      <c r="AV1112" s="12" t="s">
        <v>84</v>
      </c>
      <c r="AW1112" s="12" t="s">
        <v>37</v>
      </c>
      <c r="AX1112" s="12" t="s">
        <v>74</v>
      </c>
      <c r="AY1112" s="225" t="s">
        <v>159</v>
      </c>
    </row>
    <row r="1113" spans="2:65" s="12" customFormat="1" ht="12" x14ac:dyDescent="0.3">
      <c r="B1113" s="215"/>
      <c r="C1113" s="216"/>
      <c r="D1113" s="206" t="s">
        <v>168</v>
      </c>
      <c r="E1113" s="217" t="s">
        <v>30</v>
      </c>
      <c r="F1113" s="218" t="s">
        <v>1600</v>
      </c>
      <c r="G1113" s="216"/>
      <c r="H1113" s="219">
        <v>1.6</v>
      </c>
      <c r="I1113" s="220"/>
      <c r="J1113" s="216"/>
      <c r="K1113" s="216"/>
      <c r="L1113" s="221"/>
      <c r="M1113" s="222"/>
      <c r="N1113" s="223"/>
      <c r="O1113" s="223"/>
      <c r="P1113" s="223"/>
      <c r="Q1113" s="223"/>
      <c r="R1113" s="223"/>
      <c r="S1113" s="223"/>
      <c r="T1113" s="224"/>
      <c r="AT1113" s="225" t="s">
        <v>168</v>
      </c>
      <c r="AU1113" s="225" t="s">
        <v>84</v>
      </c>
      <c r="AV1113" s="12" t="s">
        <v>84</v>
      </c>
      <c r="AW1113" s="12" t="s">
        <v>37</v>
      </c>
      <c r="AX1113" s="12" t="s">
        <v>74</v>
      </c>
      <c r="AY1113" s="225" t="s">
        <v>159</v>
      </c>
    </row>
    <row r="1114" spans="2:65" s="13" customFormat="1" ht="12" x14ac:dyDescent="0.3">
      <c r="B1114" s="226"/>
      <c r="C1114" s="227"/>
      <c r="D1114" s="206" t="s">
        <v>168</v>
      </c>
      <c r="E1114" s="228" t="s">
        <v>30</v>
      </c>
      <c r="F1114" s="229" t="s">
        <v>186</v>
      </c>
      <c r="G1114" s="227"/>
      <c r="H1114" s="230">
        <v>14</v>
      </c>
      <c r="I1114" s="231"/>
      <c r="J1114" s="227"/>
      <c r="K1114" s="227"/>
      <c r="L1114" s="232"/>
      <c r="M1114" s="233"/>
      <c r="N1114" s="234"/>
      <c r="O1114" s="234"/>
      <c r="P1114" s="234"/>
      <c r="Q1114" s="234"/>
      <c r="R1114" s="234"/>
      <c r="S1114" s="234"/>
      <c r="T1114" s="235"/>
      <c r="AT1114" s="236" t="s">
        <v>168</v>
      </c>
      <c r="AU1114" s="236" t="s">
        <v>84</v>
      </c>
      <c r="AV1114" s="13" t="s">
        <v>166</v>
      </c>
      <c r="AW1114" s="13" t="s">
        <v>37</v>
      </c>
      <c r="AX1114" s="13" t="s">
        <v>82</v>
      </c>
      <c r="AY1114" s="236" t="s">
        <v>159</v>
      </c>
    </row>
    <row r="1115" spans="2:65" s="1" customFormat="1" ht="25.5" customHeight="1" x14ac:dyDescent="0.3">
      <c r="B1115" s="41"/>
      <c r="C1115" s="192" t="s">
        <v>1601</v>
      </c>
      <c r="D1115" s="192" t="s">
        <v>161</v>
      </c>
      <c r="E1115" s="193" t="s">
        <v>1602</v>
      </c>
      <c r="F1115" s="194" t="s">
        <v>1603</v>
      </c>
      <c r="G1115" s="195" t="s">
        <v>292</v>
      </c>
      <c r="H1115" s="196">
        <v>5</v>
      </c>
      <c r="I1115" s="197"/>
      <c r="J1115" s="198">
        <f>ROUND(I1115*H1115,2)</f>
        <v>0</v>
      </c>
      <c r="K1115" s="194" t="s">
        <v>165</v>
      </c>
      <c r="L1115" s="61"/>
      <c r="M1115" s="199" t="s">
        <v>30</v>
      </c>
      <c r="N1115" s="200" t="s">
        <v>45</v>
      </c>
      <c r="O1115" s="42"/>
      <c r="P1115" s="201">
        <f>O1115*H1115</f>
        <v>0</v>
      </c>
      <c r="Q1115" s="201">
        <v>2.733E-2</v>
      </c>
      <c r="R1115" s="201">
        <f>Q1115*H1115</f>
        <v>0.13664999999999999</v>
      </c>
      <c r="S1115" s="201">
        <v>0</v>
      </c>
      <c r="T1115" s="202">
        <f>S1115*H1115</f>
        <v>0</v>
      </c>
      <c r="AR1115" s="24" t="s">
        <v>271</v>
      </c>
      <c r="AT1115" s="24" t="s">
        <v>161</v>
      </c>
      <c r="AU1115" s="24" t="s">
        <v>84</v>
      </c>
      <c r="AY1115" s="24" t="s">
        <v>159</v>
      </c>
      <c r="BE1115" s="203">
        <f>IF(N1115="základní",J1115,0)</f>
        <v>0</v>
      </c>
      <c r="BF1115" s="203">
        <f>IF(N1115="snížená",J1115,0)</f>
        <v>0</v>
      </c>
      <c r="BG1115" s="203">
        <f>IF(N1115="zákl. přenesená",J1115,0)</f>
        <v>0</v>
      </c>
      <c r="BH1115" s="203">
        <f>IF(N1115="sníž. přenesená",J1115,0)</f>
        <v>0</v>
      </c>
      <c r="BI1115" s="203">
        <f>IF(N1115="nulová",J1115,0)</f>
        <v>0</v>
      </c>
      <c r="BJ1115" s="24" t="s">
        <v>82</v>
      </c>
      <c r="BK1115" s="203">
        <f>ROUND(I1115*H1115,2)</f>
        <v>0</v>
      </c>
      <c r="BL1115" s="24" t="s">
        <v>271</v>
      </c>
      <c r="BM1115" s="24" t="s">
        <v>1604</v>
      </c>
    </row>
    <row r="1116" spans="2:65" s="11" customFormat="1" ht="12" x14ac:dyDescent="0.3">
      <c r="B1116" s="204"/>
      <c r="C1116" s="205"/>
      <c r="D1116" s="206" t="s">
        <v>168</v>
      </c>
      <c r="E1116" s="207" t="s">
        <v>30</v>
      </c>
      <c r="F1116" s="208" t="s">
        <v>1139</v>
      </c>
      <c r="G1116" s="205"/>
      <c r="H1116" s="207" t="s">
        <v>30</v>
      </c>
      <c r="I1116" s="209"/>
      <c r="J1116" s="205"/>
      <c r="K1116" s="205"/>
      <c r="L1116" s="210"/>
      <c r="M1116" s="211"/>
      <c r="N1116" s="212"/>
      <c r="O1116" s="212"/>
      <c r="P1116" s="212"/>
      <c r="Q1116" s="212"/>
      <c r="R1116" s="212"/>
      <c r="S1116" s="212"/>
      <c r="T1116" s="213"/>
      <c r="AT1116" s="214" t="s">
        <v>168</v>
      </c>
      <c r="AU1116" s="214" t="s">
        <v>84</v>
      </c>
      <c r="AV1116" s="11" t="s">
        <v>82</v>
      </c>
      <c r="AW1116" s="11" t="s">
        <v>37</v>
      </c>
      <c r="AX1116" s="11" t="s">
        <v>74</v>
      </c>
      <c r="AY1116" s="214" t="s">
        <v>159</v>
      </c>
    </row>
    <row r="1117" spans="2:65" s="12" customFormat="1" ht="12" x14ac:dyDescent="0.3">
      <c r="B1117" s="215"/>
      <c r="C1117" s="216"/>
      <c r="D1117" s="206" t="s">
        <v>168</v>
      </c>
      <c r="E1117" s="217" t="s">
        <v>30</v>
      </c>
      <c r="F1117" s="218" t="s">
        <v>1146</v>
      </c>
      <c r="G1117" s="216"/>
      <c r="H1117" s="219">
        <v>5</v>
      </c>
      <c r="I1117" s="220"/>
      <c r="J1117" s="216"/>
      <c r="K1117" s="216"/>
      <c r="L1117" s="221"/>
      <c r="M1117" s="222"/>
      <c r="N1117" s="223"/>
      <c r="O1117" s="223"/>
      <c r="P1117" s="223"/>
      <c r="Q1117" s="223"/>
      <c r="R1117" s="223"/>
      <c r="S1117" s="223"/>
      <c r="T1117" s="224"/>
      <c r="AT1117" s="225" t="s">
        <v>168</v>
      </c>
      <c r="AU1117" s="225" t="s">
        <v>84</v>
      </c>
      <c r="AV1117" s="12" t="s">
        <v>84</v>
      </c>
      <c r="AW1117" s="12" t="s">
        <v>37</v>
      </c>
      <c r="AX1117" s="12" t="s">
        <v>82</v>
      </c>
      <c r="AY1117" s="225" t="s">
        <v>159</v>
      </c>
    </row>
    <row r="1118" spans="2:65" s="11" customFormat="1" ht="12" x14ac:dyDescent="0.3">
      <c r="B1118" s="204"/>
      <c r="C1118" s="205"/>
      <c r="D1118" s="206" t="s">
        <v>168</v>
      </c>
      <c r="E1118" s="207" t="s">
        <v>30</v>
      </c>
      <c r="F1118" s="208" t="s">
        <v>1140</v>
      </c>
      <c r="G1118" s="205"/>
      <c r="H1118" s="207" t="s">
        <v>30</v>
      </c>
      <c r="I1118" s="209"/>
      <c r="J1118" s="205"/>
      <c r="K1118" s="205"/>
      <c r="L1118" s="210"/>
      <c r="M1118" s="211"/>
      <c r="N1118" s="212"/>
      <c r="O1118" s="212"/>
      <c r="P1118" s="212"/>
      <c r="Q1118" s="212"/>
      <c r="R1118" s="212"/>
      <c r="S1118" s="212"/>
      <c r="T1118" s="213"/>
      <c r="AT1118" s="214" t="s">
        <v>168</v>
      </c>
      <c r="AU1118" s="214" t="s">
        <v>84</v>
      </c>
      <c r="AV1118" s="11" t="s">
        <v>82</v>
      </c>
      <c r="AW1118" s="11" t="s">
        <v>37</v>
      </c>
      <c r="AX1118" s="11" t="s">
        <v>74</v>
      </c>
      <c r="AY1118" s="214" t="s">
        <v>159</v>
      </c>
    </row>
    <row r="1119" spans="2:65" s="11" customFormat="1" ht="12" x14ac:dyDescent="0.3">
      <c r="B1119" s="204"/>
      <c r="C1119" s="205"/>
      <c r="D1119" s="206" t="s">
        <v>168</v>
      </c>
      <c r="E1119" s="207" t="s">
        <v>30</v>
      </c>
      <c r="F1119" s="208" t="s">
        <v>1605</v>
      </c>
      <c r="G1119" s="205"/>
      <c r="H1119" s="207" t="s">
        <v>30</v>
      </c>
      <c r="I1119" s="209"/>
      <c r="J1119" s="205"/>
      <c r="K1119" s="205"/>
      <c r="L1119" s="210"/>
      <c r="M1119" s="211"/>
      <c r="N1119" s="212"/>
      <c r="O1119" s="212"/>
      <c r="P1119" s="212"/>
      <c r="Q1119" s="212"/>
      <c r="R1119" s="212"/>
      <c r="S1119" s="212"/>
      <c r="T1119" s="213"/>
      <c r="AT1119" s="214" t="s">
        <v>168</v>
      </c>
      <c r="AU1119" s="214" t="s">
        <v>84</v>
      </c>
      <c r="AV1119" s="11" t="s">
        <v>82</v>
      </c>
      <c r="AW1119" s="11" t="s">
        <v>37</v>
      </c>
      <c r="AX1119" s="11" t="s">
        <v>74</v>
      </c>
      <c r="AY1119" s="214" t="s">
        <v>159</v>
      </c>
    </row>
    <row r="1120" spans="2:65" s="1" customFormat="1" ht="25.5" customHeight="1" x14ac:dyDescent="0.3">
      <c r="B1120" s="41"/>
      <c r="C1120" s="192" t="s">
        <v>1606</v>
      </c>
      <c r="D1120" s="192" t="s">
        <v>161</v>
      </c>
      <c r="E1120" s="193" t="s">
        <v>1607</v>
      </c>
      <c r="F1120" s="194" t="s">
        <v>1608</v>
      </c>
      <c r="G1120" s="195" t="s">
        <v>292</v>
      </c>
      <c r="H1120" s="196">
        <v>417.5</v>
      </c>
      <c r="I1120" s="197"/>
      <c r="J1120" s="198">
        <f>ROUND(I1120*H1120,2)</f>
        <v>0</v>
      </c>
      <c r="K1120" s="194" t="s">
        <v>30</v>
      </c>
      <c r="L1120" s="61"/>
      <c r="M1120" s="199" t="s">
        <v>30</v>
      </c>
      <c r="N1120" s="200" t="s">
        <v>45</v>
      </c>
      <c r="O1120" s="42"/>
      <c r="P1120" s="201">
        <f>O1120*H1120</f>
        <v>0</v>
      </c>
      <c r="Q1120" s="201">
        <v>7.1799999999999998E-3</v>
      </c>
      <c r="R1120" s="201">
        <f>Q1120*H1120</f>
        <v>2.9976499999999997</v>
      </c>
      <c r="S1120" s="201">
        <v>0</v>
      </c>
      <c r="T1120" s="202">
        <f>S1120*H1120</f>
        <v>0</v>
      </c>
      <c r="AR1120" s="24" t="s">
        <v>271</v>
      </c>
      <c r="AT1120" s="24" t="s">
        <v>161</v>
      </c>
      <c r="AU1120" s="24" t="s">
        <v>84</v>
      </c>
      <c r="AY1120" s="24" t="s">
        <v>159</v>
      </c>
      <c r="BE1120" s="203">
        <f>IF(N1120="základní",J1120,0)</f>
        <v>0</v>
      </c>
      <c r="BF1120" s="203">
        <f>IF(N1120="snížená",J1120,0)</f>
        <v>0</v>
      </c>
      <c r="BG1120" s="203">
        <f>IF(N1120="zákl. přenesená",J1120,0)</f>
        <v>0</v>
      </c>
      <c r="BH1120" s="203">
        <f>IF(N1120="sníž. přenesená",J1120,0)</f>
        <v>0</v>
      </c>
      <c r="BI1120" s="203">
        <f>IF(N1120="nulová",J1120,0)</f>
        <v>0</v>
      </c>
      <c r="BJ1120" s="24" t="s">
        <v>82</v>
      </c>
      <c r="BK1120" s="203">
        <f>ROUND(I1120*H1120,2)</f>
        <v>0</v>
      </c>
      <c r="BL1120" s="24" t="s">
        <v>271</v>
      </c>
      <c r="BM1120" s="24" t="s">
        <v>1609</v>
      </c>
    </row>
    <row r="1121" spans="2:65" s="11" customFormat="1" ht="12" x14ac:dyDescent="0.3">
      <c r="B1121" s="204"/>
      <c r="C1121" s="205"/>
      <c r="D1121" s="206" t="s">
        <v>168</v>
      </c>
      <c r="E1121" s="207" t="s">
        <v>30</v>
      </c>
      <c r="F1121" s="208" t="s">
        <v>1610</v>
      </c>
      <c r="G1121" s="205"/>
      <c r="H1121" s="207" t="s">
        <v>30</v>
      </c>
      <c r="I1121" s="209"/>
      <c r="J1121" s="205"/>
      <c r="K1121" s="205"/>
      <c r="L1121" s="210"/>
      <c r="M1121" s="211"/>
      <c r="N1121" s="212"/>
      <c r="O1121" s="212"/>
      <c r="P1121" s="212"/>
      <c r="Q1121" s="212"/>
      <c r="R1121" s="212"/>
      <c r="S1121" s="212"/>
      <c r="T1121" s="213"/>
      <c r="AT1121" s="214" t="s">
        <v>168</v>
      </c>
      <c r="AU1121" s="214" t="s">
        <v>84</v>
      </c>
      <c r="AV1121" s="11" t="s">
        <v>82</v>
      </c>
      <c r="AW1121" s="11" t="s">
        <v>37</v>
      </c>
      <c r="AX1121" s="11" t="s">
        <v>74</v>
      </c>
      <c r="AY1121" s="214" t="s">
        <v>159</v>
      </c>
    </row>
    <row r="1122" spans="2:65" s="12" customFormat="1" ht="12" x14ac:dyDescent="0.3">
      <c r="B1122" s="215"/>
      <c r="C1122" s="216"/>
      <c r="D1122" s="206" t="s">
        <v>168</v>
      </c>
      <c r="E1122" s="217" t="s">
        <v>30</v>
      </c>
      <c r="F1122" s="218" t="s">
        <v>1611</v>
      </c>
      <c r="G1122" s="216"/>
      <c r="H1122" s="219">
        <v>412.5</v>
      </c>
      <c r="I1122" s="220"/>
      <c r="J1122" s="216"/>
      <c r="K1122" s="216"/>
      <c r="L1122" s="221"/>
      <c r="M1122" s="222"/>
      <c r="N1122" s="223"/>
      <c r="O1122" s="223"/>
      <c r="P1122" s="223"/>
      <c r="Q1122" s="223"/>
      <c r="R1122" s="223"/>
      <c r="S1122" s="223"/>
      <c r="T1122" s="224"/>
      <c r="AT1122" s="225" t="s">
        <v>168</v>
      </c>
      <c r="AU1122" s="225" t="s">
        <v>84</v>
      </c>
      <c r="AV1122" s="12" t="s">
        <v>84</v>
      </c>
      <c r="AW1122" s="12" t="s">
        <v>37</v>
      </c>
      <c r="AX1122" s="12" t="s">
        <v>74</v>
      </c>
      <c r="AY1122" s="225" t="s">
        <v>159</v>
      </c>
    </row>
    <row r="1123" spans="2:65" s="11" customFormat="1" ht="12" x14ac:dyDescent="0.3">
      <c r="B1123" s="204"/>
      <c r="C1123" s="205"/>
      <c r="D1123" s="206" t="s">
        <v>168</v>
      </c>
      <c r="E1123" s="207" t="s">
        <v>30</v>
      </c>
      <c r="F1123" s="208" t="s">
        <v>1612</v>
      </c>
      <c r="G1123" s="205"/>
      <c r="H1123" s="207" t="s">
        <v>30</v>
      </c>
      <c r="I1123" s="209"/>
      <c r="J1123" s="205"/>
      <c r="K1123" s="205"/>
      <c r="L1123" s="210"/>
      <c r="M1123" s="211"/>
      <c r="N1123" s="212"/>
      <c r="O1123" s="212"/>
      <c r="P1123" s="212"/>
      <c r="Q1123" s="212"/>
      <c r="R1123" s="212"/>
      <c r="S1123" s="212"/>
      <c r="T1123" s="213"/>
      <c r="AT1123" s="214" t="s">
        <v>168</v>
      </c>
      <c r="AU1123" s="214" t="s">
        <v>84</v>
      </c>
      <c r="AV1123" s="11" t="s">
        <v>82</v>
      </c>
      <c r="AW1123" s="11" t="s">
        <v>37</v>
      </c>
      <c r="AX1123" s="11" t="s">
        <v>74</v>
      </c>
      <c r="AY1123" s="214" t="s">
        <v>159</v>
      </c>
    </row>
    <row r="1124" spans="2:65" s="12" customFormat="1" ht="12" x14ac:dyDescent="0.3">
      <c r="B1124" s="215"/>
      <c r="C1124" s="216"/>
      <c r="D1124" s="206" t="s">
        <v>168</v>
      </c>
      <c r="E1124" s="217" t="s">
        <v>30</v>
      </c>
      <c r="F1124" s="218" t="s">
        <v>1613</v>
      </c>
      <c r="G1124" s="216"/>
      <c r="H1124" s="219">
        <v>5</v>
      </c>
      <c r="I1124" s="220"/>
      <c r="J1124" s="216"/>
      <c r="K1124" s="216"/>
      <c r="L1124" s="221"/>
      <c r="M1124" s="222"/>
      <c r="N1124" s="223"/>
      <c r="O1124" s="223"/>
      <c r="P1124" s="223"/>
      <c r="Q1124" s="223"/>
      <c r="R1124" s="223"/>
      <c r="S1124" s="223"/>
      <c r="T1124" s="224"/>
      <c r="AT1124" s="225" t="s">
        <v>168</v>
      </c>
      <c r="AU1124" s="225" t="s">
        <v>84</v>
      </c>
      <c r="AV1124" s="12" t="s">
        <v>84</v>
      </c>
      <c r="AW1124" s="12" t="s">
        <v>37</v>
      </c>
      <c r="AX1124" s="12" t="s">
        <v>74</v>
      </c>
      <c r="AY1124" s="225" t="s">
        <v>159</v>
      </c>
    </row>
    <row r="1125" spans="2:65" s="13" customFormat="1" ht="12" x14ac:dyDescent="0.3">
      <c r="B1125" s="226"/>
      <c r="C1125" s="227"/>
      <c r="D1125" s="206" t="s">
        <v>168</v>
      </c>
      <c r="E1125" s="228" t="s">
        <v>30</v>
      </c>
      <c r="F1125" s="229" t="s">
        <v>186</v>
      </c>
      <c r="G1125" s="227"/>
      <c r="H1125" s="230">
        <v>417.5</v>
      </c>
      <c r="I1125" s="231"/>
      <c r="J1125" s="227"/>
      <c r="K1125" s="227"/>
      <c r="L1125" s="232"/>
      <c r="M1125" s="233"/>
      <c r="N1125" s="234"/>
      <c r="O1125" s="234"/>
      <c r="P1125" s="234"/>
      <c r="Q1125" s="234"/>
      <c r="R1125" s="234"/>
      <c r="S1125" s="234"/>
      <c r="T1125" s="235"/>
      <c r="AT1125" s="236" t="s">
        <v>168</v>
      </c>
      <c r="AU1125" s="236" t="s">
        <v>84</v>
      </c>
      <c r="AV1125" s="13" t="s">
        <v>166</v>
      </c>
      <c r="AW1125" s="13" t="s">
        <v>37</v>
      </c>
      <c r="AX1125" s="13" t="s">
        <v>82</v>
      </c>
      <c r="AY1125" s="236" t="s">
        <v>159</v>
      </c>
    </row>
    <row r="1126" spans="2:65" s="1" customFormat="1" ht="25.5" customHeight="1" x14ac:dyDescent="0.3">
      <c r="B1126" s="41"/>
      <c r="C1126" s="192" t="s">
        <v>1614</v>
      </c>
      <c r="D1126" s="192" t="s">
        <v>161</v>
      </c>
      <c r="E1126" s="193" t="s">
        <v>1615</v>
      </c>
      <c r="F1126" s="194" t="s">
        <v>1616</v>
      </c>
      <c r="G1126" s="195" t="s">
        <v>164</v>
      </c>
      <c r="H1126" s="196">
        <v>0.9</v>
      </c>
      <c r="I1126" s="197"/>
      <c r="J1126" s="198">
        <f>ROUND(I1126*H1126,2)</f>
        <v>0</v>
      </c>
      <c r="K1126" s="194" t="s">
        <v>30</v>
      </c>
      <c r="L1126" s="61"/>
      <c r="M1126" s="199" t="s">
        <v>30</v>
      </c>
      <c r="N1126" s="200" t="s">
        <v>45</v>
      </c>
      <c r="O1126" s="42"/>
      <c r="P1126" s="201">
        <f>O1126*H1126</f>
        <v>0</v>
      </c>
      <c r="Q1126" s="201">
        <v>0</v>
      </c>
      <c r="R1126" s="201">
        <f>Q1126*H1126</f>
        <v>0</v>
      </c>
      <c r="S1126" s="201">
        <v>0</v>
      </c>
      <c r="T1126" s="202">
        <f>S1126*H1126</f>
        <v>0</v>
      </c>
      <c r="AR1126" s="24" t="s">
        <v>271</v>
      </c>
      <c r="AT1126" s="24" t="s">
        <v>161</v>
      </c>
      <c r="AU1126" s="24" t="s">
        <v>84</v>
      </c>
      <c r="AY1126" s="24" t="s">
        <v>159</v>
      </c>
      <c r="BE1126" s="203">
        <f>IF(N1126="základní",J1126,0)</f>
        <v>0</v>
      </c>
      <c r="BF1126" s="203">
        <f>IF(N1126="snížená",J1126,0)</f>
        <v>0</v>
      </c>
      <c r="BG1126" s="203">
        <f>IF(N1126="zákl. přenesená",J1126,0)</f>
        <v>0</v>
      </c>
      <c r="BH1126" s="203">
        <f>IF(N1126="sníž. přenesená",J1126,0)</f>
        <v>0</v>
      </c>
      <c r="BI1126" s="203">
        <f>IF(N1126="nulová",J1126,0)</f>
        <v>0</v>
      </c>
      <c r="BJ1126" s="24" t="s">
        <v>82</v>
      </c>
      <c r="BK1126" s="203">
        <f>ROUND(I1126*H1126,2)</f>
        <v>0</v>
      </c>
      <c r="BL1126" s="24" t="s">
        <v>271</v>
      </c>
      <c r="BM1126" s="24" t="s">
        <v>1617</v>
      </c>
    </row>
    <row r="1127" spans="2:65" s="1" customFormat="1" ht="25.5" customHeight="1" x14ac:dyDescent="0.3">
      <c r="B1127" s="41"/>
      <c r="C1127" s="192" t="s">
        <v>1618</v>
      </c>
      <c r="D1127" s="192" t="s">
        <v>161</v>
      </c>
      <c r="E1127" s="193" t="s">
        <v>1619</v>
      </c>
      <c r="F1127" s="194" t="s">
        <v>1620</v>
      </c>
      <c r="G1127" s="195" t="s">
        <v>214</v>
      </c>
      <c r="H1127" s="196">
        <v>23</v>
      </c>
      <c r="I1127" s="197"/>
      <c r="J1127" s="198">
        <f>ROUND(I1127*H1127,2)</f>
        <v>0</v>
      </c>
      <c r="K1127" s="194" t="s">
        <v>165</v>
      </c>
      <c r="L1127" s="61"/>
      <c r="M1127" s="199" t="s">
        <v>30</v>
      </c>
      <c r="N1127" s="200" t="s">
        <v>45</v>
      </c>
      <c r="O1127" s="42"/>
      <c r="P1127" s="201">
        <f>O1127*H1127</f>
        <v>0</v>
      </c>
      <c r="Q1127" s="201">
        <v>1.136E-2</v>
      </c>
      <c r="R1127" s="201">
        <f>Q1127*H1127</f>
        <v>0.26128000000000001</v>
      </c>
      <c r="S1127" s="201">
        <v>0</v>
      </c>
      <c r="T1127" s="202">
        <f>S1127*H1127</f>
        <v>0</v>
      </c>
      <c r="AR1127" s="24" t="s">
        <v>271</v>
      </c>
      <c r="AT1127" s="24" t="s">
        <v>161</v>
      </c>
      <c r="AU1127" s="24" t="s">
        <v>84</v>
      </c>
      <c r="AY1127" s="24" t="s">
        <v>159</v>
      </c>
      <c r="BE1127" s="203">
        <f>IF(N1127="základní",J1127,0)</f>
        <v>0</v>
      </c>
      <c r="BF1127" s="203">
        <f>IF(N1127="snížená",J1127,0)</f>
        <v>0</v>
      </c>
      <c r="BG1127" s="203">
        <f>IF(N1127="zákl. přenesená",J1127,0)</f>
        <v>0</v>
      </c>
      <c r="BH1127" s="203">
        <f>IF(N1127="sníž. přenesená",J1127,0)</f>
        <v>0</v>
      </c>
      <c r="BI1127" s="203">
        <f>IF(N1127="nulová",J1127,0)</f>
        <v>0</v>
      </c>
      <c r="BJ1127" s="24" t="s">
        <v>82</v>
      </c>
      <c r="BK1127" s="203">
        <f>ROUND(I1127*H1127,2)</f>
        <v>0</v>
      </c>
      <c r="BL1127" s="24" t="s">
        <v>271</v>
      </c>
      <c r="BM1127" s="24" t="s">
        <v>1621</v>
      </c>
    </row>
    <row r="1128" spans="2:65" s="11" customFormat="1" ht="12" x14ac:dyDescent="0.3">
      <c r="B1128" s="204"/>
      <c r="C1128" s="205"/>
      <c r="D1128" s="206" t="s">
        <v>168</v>
      </c>
      <c r="E1128" s="207" t="s">
        <v>30</v>
      </c>
      <c r="F1128" s="208" t="s">
        <v>1571</v>
      </c>
      <c r="G1128" s="205"/>
      <c r="H1128" s="207" t="s">
        <v>30</v>
      </c>
      <c r="I1128" s="209"/>
      <c r="J1128" s="205"/>
      <c r="K1128" s="205"/>
      <c r="L1128" s="210"/>
      <c r="M1128" s="211"/>
      <c r="N1128" s="212"/>
      <c r="O1128" s="212"/>
      <c r="P1128" s="212"/>
      <c r="Q1128" s="212"/>
      <c r="R1128" s="212"/>
      <c r="S1128" s="212"/>
      <c r="T1128" s="213"/>
      <c r="AT1128" s="214" t="s">
        <v>168</v>
      </c>
      <c r="AU1128" s="214" t="s">
        <v>84</v>
      </c>
      <c r="AV1128" s="11" t="s">
        <v>82</v>
      </c>
      <c r="AW1128" s="11" t="s">
        <v>37</v>
      </c>
      <c r="AX1128" s="11" t="s">
        <v>74</v>
      </c>
      <c r="AY1128" s="214" t="s">
        <v>159</v>
      </c>
    </row>
    <row r="1129" spans="2:65" s="12" customFormat="1" ht="12" x14ac:dyDescent="0.3">
      <c r="B1129" s="215"/>
      <c r="C1129" s="216"/>
      <c r="D1129" s="206" t="s">
        <v>168</v>
      </c>
      <c r="E1129" s="217" t="s">
        <v>30</v>
      </c>
      <c r="F1129" s="218" t="s">
        <v>419</v>
      </c>
      <c r="G1129" s="216"/>
      <c r="H1129" s="219">
        <v>23</v>
      </c>
      <c r="I1129" s="220"/>
      <c r="J1129" s="216"/>
      <c r="K1129" s="216"/>
      <c r="L1129" s="221"/>
      <c r="M1129" s="222"/>
      <c r="N1129" s="223"/>
      <c r="O1129" s="223"/>
      <c r="P1129" s="223"/>
      <c r="Q1129" s="223"/>
      <c r="R1129" s="223"/>
      <c r="S1129" s="223"/>
      <c r="T1129" s="224"/>
      <c r="AT1129" s="225" t="s">
        <v>168</v>
      </c>
      <c r="AU1129" s="225" t="s">
        <v>84</v>
      </c>
      <c r="AV1129" s="12" t="s">
        <v>84</v>
      </c>
      <c r="AW1129" s="12" t="s">
        <v>37</v>
      </c>
      <c r="AX1129" s="12" t="s">
        <v>82</v>
      </c>
      <c r="AY1129" s="225" t="s">
        <v>159</v>
      </c>
    </row>
    <row r="1130" spans="2:65" s="1" customFormat="1" ht="16.5" customHeight="1" x14ac:dyDescent="0.3">
      <c r="B1130" s="41"/>
      <c r="C1130" s="192" t="s">
        <v>1622</v>
      </c>
      <c r="D1130" s="192" t="s">
        <v>161</v>
      </c>
      <c r="E1130" s="193" t="s">
        <v>1623</v>
      </c>
      <c r="F1130" s="194" t="s">
        <v>1624</v>
      </c>
      <c r="G1130" s="195" t="s">
        <v>292</v>
      </c>
      <c r="H1130" s="196">
        <v>120</v>
      </c>
      <c r="I1130" s="197"/>
      <c r="J1130" s="198">
        <f>ROUND(I1130*H1130,2)</f>
        <v>0</v>
      </c>
      <c r="K1130" s="194" t="s">
        <v>30</v>
      </c>
      <c r="L1130" s="61"/>
      <c r="M1130" s="199" t="s">
        <v>30</v>
      </c>
      <c r="N1130" s="200" t="s">
        <v>45</v>
      </c>
      <c r="O1130" s="42"/>
      <c r="P1130" s="201">
        <f>O1130*H1130</f>
        <v>0</v>
      </c>
      <c r="Q1130" s="201">
        <v>2.0000000000000002E-5</v>
      </c>
      <c r="R1130" s="201">
        <f>Q1130*H1130</f>
        <v>2.4000000000000002E-3</v>
      </c>
      <c r="S1130" s="201">
        <v>0</v>
      </c>
      <c r="T1130" s="202">
        <f>S1130*H1130</f>
        <v>0</v>
      </c>
      <c r="AR1130" s="24" t="s">
        <v>271</v>
      </c>
      <c r="AT1130" s="24" t="s">
        <v>161</v>
      </c>
      <c r="AU1130" s="24" t="s">
        <v>84</v>
      </c>
      <c r="AY1130" s="24" t="s">
        <v>159</v>
      </c>
      <c r="BE1130" s="203">
        <f>IF(N1130="základní",J1130,0)</f>
        <v>0</v>
      </c>
      <c r="BF1130" s="203">
        <f>IF(N1130="snížená",J1130,0)</f>
        <v>0</v>
      </c>
      <c r="BG1130" s="203">
        <f>IF(N1130="zákl. přenesená",J1130,0)</f>
        <v>0</v>
      </c>
      <c r="BH1130" s="203">
        <f>IF(N1130="sníž. přenesená",J1130,0)</f>
        <v>0</v>
      </c>
      <c r="BI1130" s="203">
        <f>IF(N1130="nulová",J1130,0)</f>
        <v>0</v>
      </c>
      <c r="BJ1130" s="24" t="s">
        <v>82</v>
      </c>
      <c r="BK1130" s="203">
        <f>ROUND(I1130*H1130,2)</f>
        <v>0</v>
      </c>
      <c r="BL1130" s="24" t="s">
        <v>271</v>
      </c>
      <c r="BM1130" s="24" t="s">
        <v>1625</v>
      </c>
    </row>
    <row r="1131" spans="2:65" s="11" customFormat="1" ht="12" x14ac:dyDescent="0.3">
      <c r="B1131" s="204"/>
      <c r="C1131" s="205"/>
      <c r="D1131" s="206" t="s">
        <v>168</v>
      </c>
      <c r="E1131" s="207" t="s">
        <v>30</v>
      </c>
      <c r="F1131" s="208" t="s">
        <v>1571</v>
      </c>
      <c r="G1131" s="205"/>
      <c r="H1131" s="207" t="s">
        <v>30</v>
      </c>
      <c r="I1131" s="209"/>
      <c r="J1131" s="205"/>
      <c r="K1131" s="205"/>
      <c r="L1131" s="210"/>
      <c r="M1131" s="211"/>
      <c r="N1131" s="212"/>
      <c r="O1131" s="212"/>
      <c r="P1131" s="212"/>
      <c r="Q1131" s="212"/>
      <c r="R1131" s="212"/>
      <c r="S1131" s="212"/>
      <c r="T1131" s="213"/>
      <c r="AT1131" s="214" t="s">
        <v>168</v>
      </c>
      <c r="AU1131" s="214" t="s">
        <v>84</v>
      </c>
      <c r="AV1131" s="11" t="s">
        <v>82</v>
      </c>
      <c r="AW1131" s="11" t="s">
        <v>37</v>
      </c>
      <c r="AX1131" s="11" t="s">
        <v>74</v>
      </c>
      <c r="AY1131" s="214" t="s">
        <v>159</v>
      </c>
    </row>
    <row r="1132" spans="2:65" s="12" customFormat="1" ht="12" x14ac:dyDescent="0.3">
      <c r="B1132" s="215"/>
      <c r="C1132" s="216"/>
      <c r="D1132" s="206" t="s">
        <v>168</v>
      </c>
      <c r="E1132" s="217" t="s">
        <v>30</v>
      </c>
      <c r="F1132" s="218" t="s">
        <v>1626</v>
      </c>
      <c r="G1132" s="216"/>
      <c r="H1132" s="219">
        <v>120</v>
      </c>
      <c r="I1132" s="220"/>
      <c r="J1132" s="216"/>
      <c r="K1132" s="216"/>
      <c r="L1132" s="221"/>
      <c r="M1132" s="222"/>
      <c r="N1132" s="223"/>
      <c r="O1132" s="223"/>
      <c r="P1132" s="223"/>
      <c r="Q1132" s="223"/>
      <c r="R1132" s="223"/>
      <c r="S1132" s="223"/>
      <c r="T1132" s="224"/>
      <c r="AT1132" s="225" t="s">
        <v>168</v>
      </c>
      <c r="AU1132" s="225" t="s">
        <v>84</v>
      </c>
      <c r="AV1132" s="12" t="s">
        <v>84</v>
      </c>
      <c r="AW1132" s="12" t="s">
        <v>37</v>
      </c>
      <c r="AX1132" s="12" t="s">
        <v>82</v>
      </c>
      <c r="AY1132" s="225" t="s">
        <v>159</v>
      </c>
    </row>
    <row r="1133" spans="2:65" s="1" customFormat="1" ht="25.5" customHeight="1" x14ac:dyDescent="0.3">
      <c r="B1133" s="41"/>
      <c r="C1133" s="237" t="s">
        <v>1627</v>
      </c>
      <c r="D1133" s="237" t="s">
        <v>422</v>
      </c>
      <c r="E1133" s="238" t="s">
        <v>1628</v>
      </c>
      <c r="F1133" s="239" t="s">
        <v>1629</v>
      </c>
      <c r="G1133" s="240" t="s">
        <v>164</v>
      </c>
      <c r="H1133" s="241">
        <v>0.5</v>
      </c>
      <c r="I1133" s="242"/>
      <c r="J1133" s="243">
        <f>ROUND(I1133*H1133,2)</f>
        <v>0</v>
      </c>
      <c r="K1133" s="239" t="s">
        <v>30</v>
      </c>
      <c r="L1133" s="244"/>
      <c r="M1133" s="245" t="s">
        <v>30</v>
      </c>
      <c r="N1133" s="246" t="s">
        <v>45</v>
      </c>
      <c r="O1133" s="42"/>
      <c r="P1133" s="201">
        <f>O1133*H1133</f>
        <v>0</v>
      </c>
      <c r="Q1133" s="201">
        <v>0.55000000000000004</v>
      </c>
      <c r="R1133" s="201">
        <f>Q1133*H1133</f>
        <v>0.27500000000000002</v>
      </c>
      <c r="S1133" s="201">
        <v>0</v>
      </c>
      <c r="T1133" s="202">
        <f>S1133*H1133</f>
        <v>0</v>
      </c>
      <c r="AR1133" s="24" t="s">
        <v>377</v>
      </c>
      <c r="AT1133" s="24" t="s">
        <v>422</v>
      </c>
      <c r="AU1133" s="24" t="s">
        <v>84</v>
      </c>
      <c r="AY1133" s="24" t="s">
        <v>159</v>
      </c>
      <c r="BE1133" s="203">
        <f>IF(N1133="základní",J1133,0)</f>
        <v>0</v>
      </c>
      <c r="BF1133" s="203">
        <f>IF(N1133="snížená",J1133,0)</f>
        <v>0</v>
      </c>
      <c r="BG1133" s="203">
        <f>IF(N1133="zákl. přenesená",J1133,0)</f>
        <v>0</v>
      </c>
      <c r="BH1133" s="203">
        <f>IF(N1133="sníž. přenesená",J1133,0)</f>
        <v>0</v>
      </c>
      <c r="BI1133" s="203">
        <f>IF(N1133="nulová",J1133,0)</f>
        <v>0</v>
      </c>
      <c r="BJ1133" s="24" t="s">
        <v>82</v>
      </c>
      <c r="BK1133" s="203">
        <f>ROUND(I1133*H1133,2)</f>
        <v>0</v>
      </c>
      <c r="BL1133" s="24" t="s">
        <v>271</v>
      </c>
      <c r="BM1133" s="24" t="s">
        <v>1630</v>
      </c>
    </row>
    <row r="1134" spans="2:65" s="11" customFormat="1" ht="12" x14ac:dyDescent="0.3">
      <c r="B1134" s="204"/>
      <c r="C1134" s="205"/>
      <c r="D1134" s="206" t="s">
        <v>168</v>
      </c>
      <c r="E1134" s="207" t="s">
        <v>30</v>
      </c>
      <c r="F1134" s="208" t="s">
        <v>1631</v>
      </c>
      <c r="G1134" s="205"/>
      <c r="H1134" s="207" t="s">
        <v>30</v>
      </c>
      <c r="I1134" s="209"/>
      <c r="J1134" s="205"/>
      <c r="K1134" s="205"/>
      <c r="L1134" s="210"/>
      <c r="M1134" s="211"/>
      <c r="N1134" s="212"/>
      <c r="O1134" s="212"/>
      <c r="P1134" s="212"/>
      <c r="Q1134" s="212"/>
      <c r="R1134" s="212"/>
      <c r="S1134" s="212"/>
      <c r="T1134" s="213"/>
      <c r="AT1134" s="214" t="s">
        <v>168</v>
      </c>
      <c r="AU1134" s="214" t="s">
        <v>84</v>
      </c>
      <c r="AV1134" s="11" t="s">
        <v>82</v>
      </c>
      <c r="AW1134" s="11" t="s">
        <v>37</v>
      </c>
      <c r="AX1134" s="11" t="s">
        <v>74</v>
      </c>
      <c r="AY1134" s="214" t="s">
        <v>159</v>
      </c>
    </row>
    <row r="1135" spans="2:65" s="12" customFormat="1" ht="12" x14ac:dyDescent="0.3">
      <c r="B1135" s="215"/>
      <c r="C1135" s="216"/>
      <c r="D1135" s="206" t="s">
        <v>168</v>
      </c>
      <c r="E1135" s="217" t="s">
        <v>30</v>
      </c>
      <c r="F1135" s="218" t="s">
        <v>1632</v>
      </c>
      <c r="G1135" s="216"/>
      <c r="H1135" s="219">
        <v>0.5</v>
      </c>
      <c r="I1135" s="220"/>
      <c r="J1135" s="216"/>
      <c r="K1135" s="216"/>
      <c r="L1135" s="221"/>
      <c r="M1135" s="222"/>
      <c r="N1135" s="223"/>
      <c r="O1135" s="223"/>
      <c r="P1135" s="223"/>
      <c r="Q1135" s="223"/>
      <c r="R1135" s="223"/>
      <c r="S1135" s="223"/>
      <c r="T1135" s="224"/>
      <c r="AT1135" s="225" t="s">
        <v>168</v>
      </c>
      <c r="AU1135" s="225" t="s">
        <v>84</v>
      </c>
      <c r="AV1135" s="12" t="s">
        <v>84</v>
      </c>
      <c r="AW1135" s="12" t="s">
        <v>37</v>
      </c>
      <c r="AX1135" s="12" t="s">
        <v>82</v>
      </c>
      <c r="AY1135" s="225" t="s">
        <v>159</v>
      </c>
    </row>
    <row r="1136" spans="2:65" s="1" customFormat="1" ht="25.5" customHeight="1" x14ac:dyDescent="0.3">
      <c r="B1136" s="41"/>
      <c r="C1136" s="192" t="s">
        <v>1633</v>
      </c>
      <c r="D1136" s="192" t="s">
        <v>161</v>
      </c>
      <c r="E1136" s="193" t="s">
        <v>1634</v>
      </c>
      <c r="F1136" s="194" t="s">
        <v>1635</v>
      </c>
      <c r="G1136" s="195" t="s">
        <v>456</v>
      </c>
      <c r="H1136" s="196">
        <v>24</v>
      </c>
      <c r="I1136" s="197"/>
      <c r="J1136" s="198">
        <f>ROUND(I1136*H1136,2)</f>
        <v>0</v>
      </c>
      <c r="K1136" s="194" t="s">
        <v>165</v>
      </c>
      <c r="L1136" s="61"/>
      <c r="M1136" s="199" t="s">
        <v>30</v>
      </c>
      <c r="N1136" s="200" t="s">
        <v>45</v>
      </c>
      <c r="O1136" s="42"/>
      <c r="P1136" s="201">
        <f>O1136*H1136</f>
        <v>0</v>
      </c>
      <c r="Q1136" s="201">
        <v>2.6700000000000001E-3</v>
      </c>
      <c r="R1136" s="201">
        <f>Q1136*H1136</f>
        <v>6.4079999999999998E-2</v>
      </c>
      <c r="S1136" s="201">
        <v>0</v>
      </c>
      <c r="T1136" s="202">
        <f>S1136*H1136</f>
        <v>0</v>
      </c>
      <c r="AR1136" s="24" t="s">
        <v>271</v>
      </c>
      <c r="AT1136" s="24" t="s">
        <v>161</v>
      </c>
      <c r="AU1136" s="24" t="s">
        <v>84</v>
      </c>
      <c r="AY1136" s="24" t="s">
        <v>159</v>
      </c>
      <c r="BE1136" s="203">
        <f>IF(N1136="základní",J1136,0)</f>
        <v>0</v>
      </c>
      <c r="BF1136" s="203">
        <f>IF(N1136="snížená",J1136,0)</f>
        <v>0</v>
      </c>
      <c r="BG1136" s="203">
        <f>IF(N1136="zákl. přenesená",J1136,0)</f>
        <v>0</v>
      </c>
      <c r="BH1136" s="203">
        <f>IF(N1136="sníž. přenesená",J1136,0)</f>
        <v>0</v>
      </c>
      <c r="BI1136" s="203">
        <f>IF(N1136="nulová",J1136,0)</f>
        <v>0</v>
      </c>
      <c r="BJ1136" s="24" t="s">
        <v>82</v>
      </c>
      <c r="BK1136" s="203">
        <f>ROUND(I1136*H1136,2)</f>
        <v>0</v>
      </c>
      <c r="BL1136" s="24" t="s">
        <v>271</v>
      </c>
      <c r="BM1136" s="24" t="s">
        <v>1636</v>
      </c>
    </row>
    <row r="1137" spans="2:65" s="11" customFormat="1" ht="12" x14ac:dyDescent="0.3">
      <c r="B1137" s="204"/>
      <c r="C1137" s="205"/>
      <c r="D1137" s="206" t="s">
        <v>168</v>
      </c>
      <c r="E1137" s="207" t="s">
        <v>30</v>
      </c>
      <c r="F1137" s="208" t="s">
        <v>1637</v>
      </c>
      <c r="G1137" s="205"/>
      <c r="H1137" s="207" t="s">
        <v>30</v>
      </c>
      <c r="I1137" s="209"/>
      <c r="J1137" s="205"/>
      <c r="K1137" s="205"/>
      <c r="L1137" s="210"/>
      <c r="M1137" s="211"/>
      <c r="N1137" s="212"/>
      <c r="O1137" s="212"/>
      <c r="P1137" s="212"/>
      <c r="Q1137" s="212"/>
      <c r="R1137" s="212"/>
      <c r="S1137" s="212"/>
      <c r="T1137" s="213"/>
      <c r="AT1137" s="214" t="s">
        <v>168</v>
      </c>
      <c r="AU1137" s="214" t="s">
        <v>84</v>
      </c>
      <c r="AV1137" s="11" t="s">
        <v>82</v>
      </c>
      <c r="AW1137" s="11" t="s">
        <v>37</v>
      </c>
      <c r="AX1137" s="11" t="s">
        <v>74</v>
      </c>
      <c r="AY1137" s="214" t="s">
        <v>159</v>
      </c>
    </row>
    <row r="1138" spans="2:65" s="12" customFormat="1" ht="12" x14ac:dyDescent="0.3">
      <c r="B1138" s="215"/>
      <c r="C1138" s="216"/>
      <c r="D1138" s="206" t="s">
        <v>168</v>
      </c>
      <c r="E1138" s="217" t="s">
        <v>30</v>
      </c>
      <c r="F1138" s="218" t="s">
        <v>1638</v>
      </c>
      <c r="G1138" s="216"/>
      <c r="H1138" s="219">
        <v>24</v>
      </c>
      <c r="I1138" s="220"/>
      <c r="J1138" s="216"/>
      <c r="K1138" s="216"/>
      <c r="L1138" s="221"/>
      <c r="M1138" s="222"/>
      <c r="N1138" s="223"/>
      <c r="O1138" s="223"/>
      <c r="P1138" s="223"/>
      <c r="Q1138" s="223"/>
      <c r="R1138" s="223"/>
      <c r="S1138" s="223"/>
      <c r="T1138" s="224"/>
      <c r="AT1138" s="225" t="s">
        <v>168</v>
      </c>
      <c r="AU1138" s="225" t="s">
        <v>84</v>
      </c>
      <c r="AV1138" s="12" t="s">
        <v>84</v>
      </c>
      <c r="AW1138" s="12" t="s">
        <v>37</v>
      </c>
      <c r="AX1138" s="12" t="s">
        <v>82</v>
      </c>
      <c r="AY1138" s="225" t="s">
        <v>159</v>
      </c>
    </row>
    <row r="1139" spans="2:65" s="1" customFormat="1" ht="25.5" customHeight="1" x14ac:dyDescent="0.3">
      <c r="B1139" s="41"/>
      <c r="C1139" s="237" t="s">
        <v>1639</v>
      </c>
      <c r="D1139" s="237" t="s">
        <v>422</v>
      </c>
      <c r="E1139" s="238" t="s">
        <v>1640</v>
      </c>
      <c r="F1139" s="239" t="s">
        <v>1641</v>
      </c>
      <c r="G1139" s="240" t="s">
        <v>456</v>
      </c>
      <c r="H1139" s="241">
        <v>24</v>
      </c>
      <c r="I1139" s="242"/>
      <c r="J1139" s="243">
        <f>ROUND(I1139*H1139,2)</f>
        <v>0</v>
      </c>
      <c r="K1139" s="239" t="s">
        <v>30</v>
      </c>
      <c r="L1139" s="244"/>
      <c r="M1139" s="245" t="s">
        <v>30</v>
      </c>
      <c r="N1139" s="246" t="s">
        <v>45</v>
      </c>
      <c r="O1139" s="42"/>
      <c r="P1139" s="201">
        <f>O1139*H1139</f>
        <v>0</v>
      </c>
      <c r="Q1139" s="201">
        <v>0</v>
      </c>
      <c r="R1139" s="201">
        <f>Q1139*H1139</f>
        <v>0</v>
      </c>
      <c r="S1139" s="201">
        <v>0</v>
      </c>
      <c r="T1139" s="202">
        <f>S1139*H1139</f>
        <v>0</v>
      </c>
      <c r="AR1139" s="24" t="s">
        <v>377</v>
      </c>
      <c r="AT1139" s="24" t="s">
        <v>422</v>
      </c>
      <c r="AU1139" s="24" t="s">
        <v>84</v>
      </c>
      <c r="AY1139" s="24" t="s">
        <v>159</v>
      </c>
      <c r="BE1139" s="203">
        <f>IF(N1139="základní",J1139,0)</f>
        <v>0</v>
      </c>
      <c r="BF1139" s="203">
        <f>IF(N1139="snížená",J1139,0)</f>
        <v>0</v>
      </c>
      <c r="BG1139" s="203">
        <f>IF(N1139="zákl. přenesená",J1139,0)</f>
        <v>0</v>
      </c>
      <c r="BH1139" s="203">
        <f>IF(N1139="sníž. přenesená",J1139,0)</f>
        <v>0</v>
      </c>
      <c r="BI1139" s="203">
        <f>IF(N1139="nulová",J1139,0)</f>
        <v>0</v>
      </c>
      <c r="BJ1139" s="24" t="s">
        <v>82</v>
      </c>
      <c r="BK1139" s="203">
        <f>ROUND(I1139*H1139,2)</f>
        <v>0</v>
      </c>
      <c r="BL1139" s="24" t="s">
        <v>271</v>
      </c>
      <c r="BM1139" s="24" t="s">
        <v>1642</v>
      </c>
    </row>
    <row r="1140" spans="2:65" s="1" customFormat="1" ht="25.5" customHeight="1" x14ac:dyDescent="0.3">
      <c r="B1140" s="41"/>
      <c r="C1140" s="192" t="s">
        <v>1643</v>
      </c>
      <c r="D1140" s="192" t="s">
        <v>161</v>
      </c>
      <c r="E1140" s="193" t="s">
        <v>1644</v>
      </c>
      <c r="F1140" s="194" t="s">
        <v>1645</v>
      </c>
      <c r="G1140" s="195" t="s">
        <v>164</v>
      </c>
      <c r="H1140" s="196">
        <v>0.5</v>
      </c>
      <c r="I1140" s="197"/>
      <c r="J1140" s="198">
        <f>ROUND(I1140*H1140,2)</f>
        <v>0</v>
      </c>
      <c r="K1140" s="194" t="s">
        <v>165</v>
      </c>
      <c r="L1140" s="61"/>
      <c r="M1140" s="199" t="s">
        <v>30</v>
      </c>
      <c r="N1140" s="200" t="s">
        <v>45</v>
      </c>
      <c r="O1140" s="42"/>
      <c r="P1140" s="201">
        <f>O1140*H1140</f>
        <v>0</v>
      </c>
      <c r="Q1140" s="201">
        <v>2.4469999999999999E-2</v>
      </c>
      <c r="R1140" s="201">
        <f>Q1140*H1140</f>
        <v>1.2234999999999999E-2</v>
      </c>
      <c r="S1140" s="201">
        <v>0</v>
      </c>
      <c r="T1140" s="202">
        <f>S1140*H1140</f>
        <v>0</v>
      </c>
      <c r="AR1140" s="24" t="s">
        <v>271</v>
      </c>
      <c r="AT1140" s="24" t="s">
        <v>161</v>
      </c>
      <c r="AU1140" s="24" t="s">
        <v>84</v>
      </c>
      <c r="AY1140" s="24" t="s">
        <v>159</v>
      </c>
      <c r="BE1140" s="203">
        <f>IF(N1140="základní",J1140,0)</f>
        <v>0</v>
      </c>
      <c r="BF1140" s="203">
        <f>IF(N1140="snížená",J1140,0)</f>
        <v>0</v>
      </c>
      <c r="BG1140" s="203">
        <f>IF(N1140="zákl. přenesená",J1140,0)</f>
        <v>0</v>
      </c>
      <c r="BH1140" s="203">
        <f>IF(N1140="sníž. přenesená",J1140,0)</f>
        <v>0</v>
      </c>
      <c r="BI1140" s="203">
        <f>IF(N1140="nulová",J1140,0)</f>
        <v>0</v>
      </c>
      <c r="BJ1140" s="24" t="s">
        <v>82</v>
      </c>
      <c r="BK1140" s="203">
        <f>ROUND(I1140*H1140,2)</f>
        <v>0</v>
      </c>
      <c r="BL1140" s="24" t="s">
        <v>271</v>
      </c>
      <c r="BM1140" s="24" t="s">
        <v>1646</v>
      </c>
    </row>
    <row r="1141" spans="2:65" s="11" customFormat="1" ht="12" x14ac:dyDescent="0.3">
      <c r="B1141" s="204"/>
      <c r="C1141" s="205"/>
      <c r="D1141" s="206" t="s">
        <v>168</v>
      </c>
      <c r="E1141" s="207" t="s">
        <v>30</v>
      </c>
      <c r="F1141" s="208" t="s">
        <v>1647</v>
      </c>
      <c r="G1141" s="205"/>
      <c r="H1141" s="207" t="s">
        <v>30</v>
      </c>
      <c r="I1141" s="209"/>
      <c r="J1141" s="205"/>
      <c r="K1141" s="205"/>
      <c r="L1141" s="210"/>
      <c r="M1141" s="211"/>
      <c r="N1141" s="212"/>
      <c r="O1141" s="212"/>
      <c r="P1141" s="212"/>
      <c r="Q1141" s="212"/>
      <c r="R1141" s="212"/>
      <c r="S1141" s="212"/>
      <c r="T1141" s="213"/>
      <c r="AT1141" s="214" t="s">
        <v>168</v>
      </c>
      <c r="AU1141" s="214" t="s">
        <v>84</v>
      </c>
      <c r="AV1141" s="11" t="s">
        <v>82</v>
      </c>
      <c r="AW1141" s="11" t="s">
        <v>37</v>
      </c>
      <c r="AX1141" s="11" t="s">
        <v>74</v>
      </c>
      <c r="AY1141" s="214" t="s">
        <v>159</v>
      </c>
    </row>
    <row r="1142" spans="2:65" s="12" customFormat="1" ht="12" x14ac:dyDescent="0.3">
      <c r="B1142" s="215"/>
      <c r="C1142" s="216"/>
      <c r="D1142" s="206" t="s">
        <v>168</v>
      </c>
      <c r="E1142" s="217" t="s">
        <v>30</v>
      </c>
      <c r="F1142" s="218" t="s">
        <v>1632</v>
      </c>
      <c r="G1142" s="216"/>
      <c r="H1142" s="219">
        <v>0.5</v>
      </c>
      <c r="I1142" s="220"/>
      <c r="J1142" s="216"/>
      <c r="K1142" s="216"/>
      <c r="L1142" s="221"/>
      <c r="M1142" s="222"/>
      <c r="N1142" s="223"/>
      <c r="O1142" s="223"/>
      <c r="P1142" s="223"/>
      <c r="Q1142" s="223"/>
      <c r="R1142" s="223"/>
      <c r="S1142" s="223"/>
      <c r="T1142" s="224"/>
      <c r="AT1142" s="225" t="s">
        <v>168</v>
      </c>
      <c r="AU1142" s="225" t="s">
        <v>84</v>
      </c>
      <c r="AV1142" s="12" t="s">
        <v>84</v>
      </c>
      <c r="AW1142" s="12" t="s">
        <v>37</v>
      </c>
      <c r="AX1142" s="12" t="s">
        <v>82</v>
      </c>
      <c r="AY1142" s="225" t="s">
        <v>159</v>
      </c>
    </row>
    <row r="1143" spans="2:65" s="1" customFormat="1" ht="38.25" customHeight="1" x14ac:dyDescent="0.3">
      <c r="B1143" s="41"/>
      <c r="C1143" s="192" t="s">
        <v>1648</v>
      </c>
      <c r="D1143" s="192" t="s">
        <v>161</v>
      </c>
      <c r="E1143" s="193" t="s">
        <v>1649</v>
      </c>
      <c r="F1143" s="194" t="s">
        <v>1650</v>
      </c>
      <c r="G1143" s="195" t="s">
        <v>208</v>
      </c>
      <c r="H1143" s="196">
        <v>4.0570000000000004</v>
      </c>
      <c r="I1143" s="197"/>
      <c r="J1143" s="198">
        <f>ROUND(I1143*H1143,2)</f>
        <v>0</v>
      </c>
      <c r="K1143" s="194" t="s">
        <v>165</v>
      </c>
      <c r="L1143" s="61"/>
      <c r="M1143" s="199" t="s">
        <v>30</v>
      </c>
      <c r="N1143" s="200" t="s">
        <v>45</v>
      </c>
      <c r="O1143" s="42"/>
      <c r="P1143" s="201">
        <f>O1143*H1143</f>
        <v>0</v>
      </c>
      <c r="Q1143" s="201">
        <v>0</v>
      </c>
      <c r="R1143" s="201">
        <f>Q1143*H1143</f>
        <v>0</v>
      </c>
      <c r="S1143" s="201">
        <v>0</v>
      </c>
      <c r="T1143" s="202">
        <f>S1143*H1143</f>
        <v>0</v>
      </c>
      <c r="AR1143" s="24" t="s">
        <v>271</v>
      </c>
      <c r="AT1143" s="24" t="s">
        <v>161</v>
      </c>
      <c r="AU1143" s="24" t="s">
        <v>84</v>
      </c>
      <c r="AY1143" s="24" t="s">
        <v>159</v>
      </c>
      <c r="BE1143" s="203">
        <f>IF(N1143="základní",J1143,0)</f>
        <v>0</v>
      </c>
      <c r="BF1143" s="203">
        <f>IF(N1143="snížená",J1143,0)</f>
        <v>0</v>
      </c>
      <c r="BG1143" s="203">
        <f>IF(N1143="zákl. přenesená",J1143,0)</f>
        <v>0</v>
      </c>
      <c r="BH1143" s="203">
        <f>IF(N1143="sníž. přenesená",J1143,0)</f>
        <v>0</v>
      </c>
      <c r="BI1143" s="203">
        <f>IF(N1143="nulová",J1143,0)</f>
        <v>0</v>
      </c>
      <c r="BJ1143" s="24" t="s">
        <v>82</v>
      </c>
      <c r="BK1143" s="203">
        <f>ROUND(I1143*H1143,2)</f>
        <v>0</v>
      </c>
      <c r="BL1143" s="24" t="s">
        <v>271</v>
      </c>
      <c r="BM1143" s="24" t="s">
        <v>1651</v>
      </c>
    </row>
    <row r="1144" spans="2:65" s="10" customFormat="1" ht="29.85" customHeight="1" x14ac:dyDescent="0.35">
      <c r="B1144" s="176"/>
      <c r="C1144" s="177"/>
      <c r="D1144" s="178" t="s">
        <v>73</v>
      </c>
      <c r="E1144" s="190" t="s">
        <v>1652</v>
      </c>
      <c r="F1144" s="190" t="s">
        <v>1653</v>
      </c>
      <c r="G1144" s="177"/>
      <c r="H1144" s="177"/>
      <c r="I1144" s="180"/>
      <c r="J1144" s="191">
        <f>BK1144</f>
        <v>0</v>
      </c>
      <c r="K1144" s="177"/>
      <c r="L1144" s="182"/>
      <c r="M1144" s="183"/>
      <c r="N1144" s="184"/>
      <c r="O1144" s="184"/>
      <c r="P1144" s="185">
        <f>SUM(P1145:P1208)</f>
        <v>0</v>
      </c>
      <c r="Q1144" s="184"/>
      <c r="R1144" s="185">
        <f>SUM(R1145:R1208)</f>
        <v>10.509580000000003</v>
      </c>
      <c r="S1144" s="184"/>
      <c r="T1144" s="186">
        <f>SUM(T1145:T1208)</f>
        <v>0</v>
      </c>
      <c r="AR1144" s="187" t="s">
        <v>84</v>
      </c>
      <c r="AT1144" s="188" t="s">
        <v>73</v>
      </c>
      <c r="AU1144" s="188" t="s">
        <v>82</v>
      </c>
      <c r="AY1144" s="187" t="s">
        <v>159</v>
      </c>
      <c r="BK1144" s="189">
        <f>SUM(BK1145:BK1208)</f>
        <v>0</v>
      </c>
    </row>
    <row r="1145" spans="2:65" s="1" customFormat="1" ht="25.5" customHeight="1" x14ac:dyDescent="0.3">
      <c r="B1145" s="41"/>
      <c r="C1145" s="192" t="s">
        <v>1654</v>
      </c>
      <c r="D1145" s="192" t="s">
        <v>161</v>
      </c>
      <c r="E1145" s="193" t="s">
        <v>1655</v>
      </c>
      <c r="F1145" s="194" t="s">
        <v>1656</v>
      </c>
      <c r="G1145" s="195" t="s">
        <v>214</v>
      </c>
      <c r="H1145" s="196">
        <v>36</v>
      </c>
      <c r="I1145" s="197"/>
      <c r="J1145" s="198">
        <f>ROUND(I1145*H1145,2)</f>
        <v>0</v>
      </c>
      <c r="K1145" s="194" t="s">
        <v>30</v>
      </c>
      <c r="L1145" s="61"/>
      <c r="M1145" s="199" t="s">
        <v>30</v>
      </c>
      <c r="N1145" s="200" t="s">
        <v>45</v>
      </c>
      <c r="O1145" s="42"/>
      <c r="P1145" s="201">
        <f>O1145*H1145</f>
        <v>0</v>
      </c>
      <c r="Q1145" s="201">
        <v>3.107E-2</v>
      </c>
      <c r="R1145" s="201">
        <f>Q1145*H1145</f>
        <v>1.11852</v>
      </c>
      <c r="S1145" s="201">
        <v>0</v>
      </c>
      <c r="T1145" s="202">
        <f>S1145*H1145</f>
        <v>0</v>
      </c>
      <c r="AR1145" s="24" t="s">
        <v>271</v>
      </c>
      <c r="AT1145" s="24" t="s">
        <v>161</v>
      </c>
      <c r="AU1145" s="24" t="s">
        <v>84</v>
      </c>
      <c r="AY1145" s="24" t="s">
        <v>159</v>
      </c>
      <c r="BE1145" s="203">
        <f>IF(N1145="základní",J1145,0)</f>
        <v>0</v>
      </c>
      <c r="BF1145" s="203">
        <f>IF(N1145="snížená",J1145,0)</f>
        <v>0</v>
      </c>
      <c r="BG1145" s="203">
        <f>IF(N1145="zákl. přenesená",J1145,0)</f>
        <v>0</v>
      </c>
      <c r="BH1145" s="203">
        <f>IF(N1145="sníž. přenesená",J1145,0)</f>
        <v>0</v>
      </c>
      <c r="BI1145" s="203">
        <f>IF(N1145="nulová",J1145,0)</f>
        <v>0</v>
      </c>
      <c r="BJ1145" s="24" t="s">
        <v>82</v>
      </c>
      <c r="BK1145" s="203">
        <f>ROUND(I1145*H1145,2)</f>
        <v>0</v>
      </c>
      <c r="BL1145" s="24" t="s">
        <v>271</v>
      </c>
      <c r="BM1145" s="24" t="s">
        <v>1657</v>
      </c>
    </row>
    <row r="1146" spans="2:65" s="11" customFormat="1" ht="12" x14ac:dyDescent="0.3">
      <c r="B1146" s="204"/>
      <c r="C1146" s="205"/>
      <c r="D1146" s="206" t="s">
        <v>168</v>
      </c>
      <c r="E1146" s="207" t="s">
        <v>30</v>
      </c>
      <c r="F1146" s="208" t="s">
        <v>1658</v>
      </c>
      <c r="G1146" s="205"/>
      <c r="H1146" s="207" t="s">
        <v>30</v>
      </c>
      <c r="I1146" s="209"/>
      <c r="J1146" s="205"/>
      <c r="K1146" s="205"/>
      <c r="L1146" s="210"/>
      <c r="M1146" s="211"/>
      <c r="N1146" s="212"/>
      <c r="O1146" s="212"/>
      <c r="P1146" s="212"/>
      <c r="Q1146" s="212"/>
      <c r="R1146" s="212"/>
      <c r="S1146" s="212"/>
      <c r="T1146" s="213"/>
      <c r="AT1146" s="214" t="s">
        <v>168</v>
      </c>
      <c r="AU1146" s="214" t="s">
        <v>84</v>
      </c>
      <c r="AV1146" s="11" t="s">
        <v>82</v>
      </c>
      <c r="AW1146" s="11" t="s">
        <v>37</v>
      </c>
      <c r="AX1146" s="11" t="s">
        <v>74</v>
      </c>
      <c r="AY1146" s="214" t="s">
        <v>159</v>
      </c>
    </row>
    <row r="1147" spans="2:65" s="12" customFormat="1" ht="12" x14ac:dyDescent="0.3">
      <c r="B1147" s="215"/>
      <c r="C1147" s="216"/>
      <c r="D1147" s="206" t="s">
        <v>168</v>
      </c>
      <c r="E1147" s="217" t="s">
        <v>30</v>
      </c>
      <c r="F1147" s="218" t="s">
        <v>1659</v>
      </c>
      <c r="G1147" s="216"/>
      <c r="H1147" s="219">
        <v>3.548</v>
      </c>
      <c r="I1147" s="220"/>
      <c r="J1147" s="216"/>
      <c r="K1147" s="216"/>
      <c r="L1147" s="221"/>
      <c r="M1147" s="222"/>
      <c r="N1147" s="223"/>
      <c r="O1147" s="223"/>
      <c r="P1147" s="223"/>
      <c r="Q1147" s="223"/>
      <c r="R1147" s="223"/>
      <c r="S1147" s="223"/>
      <c r="T1147" s="224"/>
      <c r="AT1147" s="225" t="s">
        <v>168</v>
      </c>
      <c r="AU1147" s="225" t="s">
        <v>84</v>
      </c>
      <c r="AV1147" s="12" t="s">
        <v>84</v>
      </c>
      <c r="AW1147" s="12" t="s">
        <v>37</v>
      </c>
      <c r="AX1147" s="12" t="s">
        <v>74</v>
      </c>
      <c r="AY1147" s="225" t="s">
        <v>159</v>
      </c>
    </row>
    <row r="1148" spans="2:65" s="11" customFormat="1" ht="12" x14ac:dyDescent="0.3">
      <c r="B1148" s="204"/>
      <c r="C1148" s="205"/>
      <c r="D1148" s="206" t="s">
        <v>168</v>
      </c>
      <c r="E1148" s="207" t="s">
        <v>30</v>
      </c>
      <c r="F1148" s="208" t="s">
        <v>1660</v>
      </c>
      <c r="G1148" s="205"/>
      <c r="H1148" s="207" t="s">
        <v>30</v>
      </c>
      <c r="I1148" s="209"/>
      <c r="J1148" s="205"/>
      <c r="K1148" s="205"/>
      <c r="L1148" s="210"/>
      <c r="M1148" s="211"/>
      <c r="N1148" s="212"/>
      <c r="O1148" s="212"/>
      <c r="P1148" s="212"/>
      <c r="Q1148" s="212"/>
      <c r="R1148" s="212"/>
      <c r="S1148" s="212"/>
      <c r="T1148" s="213"/>
      <c r="AT1148" s="214" t="s">
        <v>168</v>
      </c>
      <c r="AU1148" s="214" t="s">
        <v>84</v>
      </c>
      <c r="AV1148" s="11" t="s">
        <v>82</v>
      </c>
      <c r="AW1148" s="11" t="s">
        <v>37</v>
      </c>
      <c r="AX1148" s="11" t="s">
        <v>74</v>
      </c>
      <c r="AY1148" s="214" t="s">
        <v>159</v>
      </c>
    </row>
    <row r="1149" spans="2:65" s="12" customFormat="1" ht="12" x14ac:dyDescent="0.3">
      <c r="B1149" s="215"/>
      <c r="C1149" s="216"/>
      <c r="D1149" s="206" t="s">
        <v>168</v>
      </c>
      <c r="E1149" s="217" t="s">
        <v>30</v>
      </c>
      <c r="F1149" s="218" t="s">
        <v>1661</v>
      </c>
      <c r="G1149" s="216"/>
      <c r="H1149" s="219">
        <v>30.895</v>
      </c>
      <c r="I1149" s="220"/>
      <c r="J1149" s="216"/>
      <c r="K1149" s="216"/>
      <c r="L1149" s="221"/>
      <c r="M1149" s="222"/>
      <c r="N1149" s="223"/>
      <c r="O1149" s="223"/>
      <c r="P1149" s="223"/>
      <c r="Q1149" s="223"/>
      <c r="R1149" s="223"/>
      <c r="S1149" s="223"/>
      <c r="T1149" s="224"/>
      <c r="AT1149" s="225" t="s">
        <v>168</v>
      </c>
      <c r="AU1149" s="225" t="s">
        <v>84</v>
      </c>
      <c r="AV1149" s="12" t="s">
        <v>84</v>
      </c>
      <c r="AW1149" s="12" t="s">
        <v>37</v>
      </c>
      <c r="AX1149" s="12" t="s">
        <v>74</v>
      </c>
      <c r="AY1149" s="225" t="s">
        <v>159</v>
      </c>
    </row>
    <row r="1150" spans="2:65" s="12" customFormat="1" ht="12" x14ac:dyDescent="0.3">
      <c r="B1150" s="215"/>
      <c r="C1150" s="216"/>
      <c r="D1150" s="206" t="s">
        <v>168</v>
      </c>
      <c r="E1150" s="217" t="s">
        <v>30</v>
      </c>
      <c r="F1150" s="218" t="s">
        <v>1662</v>
      </c>
      <c r="G1150" s="216"/>
      <c r="H1150" s="219">
        <v>1.5569999999999999</v>
      </c>
      <c r="I1150" s="220"/>
      <c r="J1150" s="216"/>
      <c r="K1150" s="216"/>
      <c r="L1150" s="221"/>
      <c r="M1150" s="222"/>
      <c r="N1150" s="223"/>
      <c r="O1150" s="223"/>
      <c r="P1150" s="223"/>
      <c r="Q1150" s="223"/>
      <c r="R1150" s="223"/>
      <c r="S1150" s="223"/>
      <c r="T1150" s="224"/>
      <c r="AT1150" s="225" t="s">
        <v>168</v>
      </c>
      <c r="AU1150" s="225" t="s">
        <v>84</v>
      </c>
      <c r="AV1150" s="12" t="s">
        <v>84</v>
      </c>
      <c r="AW1150" s="12" t="s">
        <v>37</v>
      </c>
      <c r="AX1150" s="12" t="s">
        <v>74</v>
      </c>
      <c r="AY1150" s="225" t="s">
        <v>159</v>
      </c>
    </row>
    <row r="1151" spans="2:65" s="13" customFormat="1" ht="12" x14ac:dyDescent="0.3">
      <c r="B1151" s="226"/>
      <c r="C1151" s="227"/>
      <c r="D1151" s="206" t="s">
        <v>168</v>
      </c>
      <c r="E1151" s="228" t="s">
        <v>30</v>
      </c>
      <c r="F1151" s="229" t="s">
        <v>186</v>
      </c>
      <c r="G1151" s="227"/>
      <c r="H1151" s="230">
        <v>36</v>
      </c>
      <c r="I1151" s="231"/>
      <c r="J1151" s="227"/>
      <c r="K1151" s="227"/>
      <c r="L1151" s="232"/>
      <c r="M1151" s="233"/>
      <c r="N1151" s="234"/>
      <c r="O1151" s="234"/>
      <c r="P1151" s="234"/>
      <c r="Q1151" s="234"/>
      <c r="R1151" s="234"/>
      <c r="S1151" s="234"/>
      <c r="T1151" s="235"/>
      <c r="AT1151" s="236" t="s">
        <v>168</v>
      </c>
      <c r="AU1151" s="236" t="s">
        <v>84</v>
      </c>
      <c r="AV1151" s="13" t="s">
        <v>166</v>
      </c>
      <c r="AW1151" s="13" t="s">
        <v>37</v>
      </c>
      <c r="AX1151" s="13" t="s">
        <v>82</v>
      </c>
      <c r="AY1151" s="236" t="s">
        <v>159</v>
      </c>
    </row>
    <row r="1152" spans="2:65" s="11" customFormat="1" ht="12" x14ac:dyDescent="0.3">
      <c r="B1152" s="204"/>
      <c r="C1152" s="205"/>
      <c r="D1152" s="206" t="s">
        <v>168</v>
      </c>
      <c r="E1152" s="207" t="s">
        <v>30</v>
      </c>
      <c r="F1152" s="208" t="s">
        <v>1663</v>
      </c>
      <c r="G1152" s="205"/>
      <c r="H1152" s="207" t="s">
        <v>30</v>
      </c>
      <c r="I1152" s="209"/>
      <c r="J1152" s="205"/>
      <c r="K1152" s="205"/>
      <c r="L1152" s="210"/>
      <c r="M1152" s="211"/>
      <c r="N1152" s="212"/>
      <c r="O1152" s="212"/>
      <c r="P1152" s="212"/>
      <c r="Q1152" s="212"/>
      <c r="R1152" s="212"/>
      <c r="S1152" s="212"/>
      <c r="T1152" s="213"/>
      <c r="AT1152" s="214" t="s">
        <v>168</v>
      </c>
      <c r="AU1152" s="214" t="s">
        <v>84</v>
      </c>
      <c r="AV1152" s="11" t="s">
        <v>82</v>
      </c>
      <c r="AW1152" s="11" t="s">
        <v>37</v>
      </c>
      <c r="AX1152" s="11" t="s">
        <v>74</v>
      </c>
      <c r="AY1152" s="214" t="s">
        <v>159</v>
      </c>
    </row>
    <row r="1153" spans="2:65" s="11" customFormat="1" ht="12" x14ac:dyDescent="0.3">
      <c r="B1153" s="204"/>
      <c r="C1153" s="205"/>
      <c r="D1153" s="206" t="s">
        <v>168</v>
      </c>
      <c r="E1153" s="207" t="s">
        <v>30</v>
      </c>
      <c r="F1153" s="208" t="s">
        <v>1664</v>
      </c>
      <c r="G1153" s="205"/>
      <c r="H1153" s="207" t="s">
        <v>30</v>
      </c>
      <c r="I1153" s="209"/>
      <c r="J1153" s="205"/>
      <c r="K1153" s="205"/>
      <c r="L1153" s="210"/>
      <c r="M1153" s="211"/>
      <c r="N1153" s="212"/>
      <c r="O1153" s="212"/>
      <c r="P1153" s="212"/>
      <c r="Q1153" s="212"/>
      <c r="R1153" s="212"/>
      <c r="S1153" s="212"/>
      <c r="T1153" s="213"/>
      <c r="AT1153" s="214" t="s">
        <v>168</v>
      </c>
      <c r="AU1153" s="214" t="s">
        <v>84</v>
      </c>
      <c r="AV1153" s="11" t="s">
        <v>82</v>
      </c>
      <c r="AW1153" s="11" t="s">
        <v>37</v>
      </c>
      <c r="AX1153" s="11" t="s">
        <v>74</v>
      </c>
      <c r="AY1153" s="214" t="s">
        <v>159</v>
      </c>
    </row>
    <row r="1154" spans="2:65" s="11" customFormat="1" ht="12" x14ac:dyDescent="0.3">
      <c r="B1154" s="204"/>
      <c r="C1154" s="205"/>
      <c r="D1154" s="206" t="s">
        <v>168</v>
      </c>
      <c r="E1154" s="207" t="s">
        <v>30</v>
      </c>
      <c r="F1154" s="208" t="s">
        <v>1665</v>
      </c>
      <c r="G1154" s="205"/>
      <c r="H1154" s="207" t="s">
        <v>30</v>
      </c>
      <c r="I1154" s="209"/>
      <c r="J1154" s="205"/>
      <c r="K1154" s="205"/>
      <c r="L1154" s="210"/>
      <c r="M1154" s="211"/>
      <c r="N1154" s="212"/>
      <c r="O1154" s="212"/>
      <c r="P1154" s="212"/>
      <c r="Q1154" s="212"/>
      <c r="R1154" s="212"/>
      <c r="S1154" s="212"/>
      <c r="T1154" s="213"/>
      <c r="AT1154" s="214" t="s">
        <v>168</v>
      </c>
      <c r="AU1154" s="214" t="s">
        <v>84</v>
      </c>
      <c r="AV1154" s="11" t="s">
        <v>82</v>
      </c>
      <c r="AW1154" s="11" t="s">
        <v>37</v>
      </c>
      <c r="AX1154" s="11" t="s">
        <v>74</v>
      </c>
      <c r="AY1154" s="214" t="s">
        <v>159</v>
      </c>
    </row>
    <row r="1155" spans="2:65" s="1" customFormat="1" ht="25.5" customHeight="1" x14ac:dyDescent="0.3">
      <c r="B1155" s="41"/>
      <c r="C1155" s="192" t="s">
        <v>1666</v>
      </c>
      <c r="D1155" s="192" t="s">
        <v>161</v>
      </c>
      <c r="E1155" s="193" t="s">
        <v>1667</v>
      </c>
      <c r="F1155" s="194" t="s">
        <v>1668</v>
      </c>
      <c r="G1155" s="195" t="s">
        <v>214</v>
      </c>
      <c r="H1155" s="196">
        <v>23</v>
      </c>
      <c r="I1155" s="197"/>
      <c r="J1155" s="198">
        <f>ROUND(I1155*H1155,2)</f>
        <v>0</v>
      </c>
      <c r="K1155" s="194" t="s">
        <v>30</v>
      </c>
      <c r="L1155" s="61"/>
      <c r="M1155" s="199" t="s">
        <v>30</v>
      </c>
      <c r="N1155" s="200" t="s">
        <v>45</v>
      </c>
      <c r="O1155" s="42"/>
      <c r="P1155" s="201">
        <f>O1155*H1155</f>
        <v>0</v>
      </c>
      <c r="Q1155" s="201">
        <v>4.9119999999999997E-2</v>
      </c>
      <c r="R1155" s="201">
        <f>Q1155*H1155</f>
        <v>1.1297599999999999</v>
      </c>
      <c r="S1155" s="201">
        <v>0</v>
      </c>
      <c r="T1155" s="202">
        <f>S1155*H1155</f>
        <v>0</v>
      </c>
      <c r="AR1155" s="24" t="s">
        <v>271</v>
      </c>
      <c r="AT1155" s="24" t="s">
        <v>161</v>
      </c>
      <c r="AU1155" s="24" t="s">
        <v>84</v>
      </c>
      <c r="AY1155" s="24" t="s">
        <v>159</v>
      </c>
      <c r="BE1155" s="203">
        <f>IF(N1155="základní",J1155,0)</f>
        <v>0</v>
      </c>
      <c r="BF1155" s="203">
        <f>IF(N1155="snížená",J1155,0)</f>
        <v>0</v>
      </c>
      <c r="BG1155" s="203">
        <f>IF(N1155="zákl. přenesená",J1155,0)</f>
        <v>0</v>
      </c>
      <c r="BH1155" s="203">
        <f>IF(N1155="sníž. přenesená",J1155,0)</f>
        <v>0</v>
      </c>
      <c r="BI1155" s="203">
        <f>IF(N1155="nulová",J1155,0)</f>
        <v>0</v>
      </c>
      <c r="BJ1155" s="24" t="s">
        <v>82</v>
      </c>
      <c r="BK1155" s="203">
        <f>ROUND(I1155*H1155,2)</f>
        <v>0</v>
      </c>
      <c r="BL1155" s="24" t="s">
        <v>271</v>
      </c>
      <c r="BM1155" s="24" t="s">
        <v>1669</v>
      </c>
    </row>
    <row r="1156" spans="2:65" s="12" customFormat="1" ht="12" x14ac:dyDescent="0.3">
      <c r="B1156" s="215"/>
      <c r="C1156" s="216"/>
      <c r="D1156" s="206" t="s">
        <v>168</v>
      </c>
      <c r="E1156" s="217" t="s">
        <v>30</v>
      </c>
      <c r="F1156" s="218" t="s">
        <v>1670</v>
      </c>
      <c r="G1156" s="216"/>
      <c r="H1156" s="219">
        <v>22.15</v>
      </c>
      <c r="I1156" s="220"/>
      <c r="J1156" s="216"/>
      <c r="K1156" s="216"/>
      <c r="L1156" s="221"/>
      <c r="M1156" s="222"/>
      <c r="N1156" s="223"/>
      <c r="O1156" s="223"/>
      <c r="P1156" s="223"/>
      <c r="Q1156" s="223"/>
      <c r="R1156" s="223"/>
      <c r="S1156" s="223"/>
      <c r="T1156" s="224"/>
      <c r="AT1156" s="225" t="s">
        <v>168</v>
      </c>
      <c r="AU1156" s="225" t="s">
        <v>84</v>
      </c>
      <c r="AV1156" s="12" t="s">
        <v>84</v>
      </c>
      <c r="AW1156" s="12" t="s">
        <v>37</v>
      </c>
      <c r="AX1156" s="12" t="s">
        <v>74</v>
      </c>
      <c r="AY1156" s="225" t="s">
        <v>159</v>
      </c>
    </row>
    <row r="1157" spans="2:65" s="12" customFormat="1" ht="12" x14ac:dyDescent="0.3">
      <c r="B1157" s="215"/>
      <c r="C1157" s="216"/>
      <c r="D1157" s="206" t="s">
        <v>168</v>
      </c>
      <c r="E1157" s="217" t="s">
        <v>30</v>
      </c>
      <c r="F1157" s="218" t="s">
        <v>1671</v>
      </c>
      <c r="G1157" s="216"/>
      <c r="H1157" s="219">
        <v>0.85</v>
      </c>
      <c r="I1157" s="220"/>
      <c r="J1157" s="216"/>
      <c r="K1157" s="216"/>
      <c r="L1157" s="221"/>
      <c r="M1157" s="222"/>
      <c r="N1157" s="223"/>
      <c r="O1157" s="223"/>
      <c r="P1157" s="223"/>
      <c r="Q1157" s="223"/>
      <c r="R1157" s="223"/>
      <c r="S1157" s="223"/>
      <c r="T1157" s="224"/>
      <c r="AT1157" s="225" t="s">
        <v>168</v>
      </c>
      <c r="AU1157" s="225" t="s">
        <v>84</v>
      </c>
      <c r="AV1157" s="12" t="s">
        <v>84</v>
      </c>
      <c r="AW1157" s="12" t="s">
        <v>37</v>
      </c>
      <c r="AX1157" s="12" t="s">
        <v>74</v>
      </c>
      <c r="AY1157" s="225" t="s">
        <v>159</v>
      </c>
    </row>
    <row r="1158" spans="2:65" s="13" customFormat="1" ht="12" x14ac:dyDescent="0.3">
      <c r="B1158" s="226"/>
      <c r="C1158" s="227"/>
      <c r="D1158" s="206" t="s">
        <v>168</v>
      </c>
      <c r="E1158" s="228" t="s">
        <v>30</v>
      </c>
      <c r="F1158" s="229" t="s">
        <v>186</v>
      </c>
      <c r="G1158" s="227"/>
      <c r="H1158" s="230">
        <v>23</v>
      </c>
      <c r="I1158" s="231"/>
      <c r="J1158" s="227"/>
      <c r="K1158" s="227"/>
      <c r="L1158" s="232"/>
      <c r="M1158" s="233"/>
      <c r="N1158" s="234"/>
      <c r="O1158" s="234"/>
      <c r="P1158" s="234"/>
      <c r="Q1158" s="234"/>
      <c r="R1158" s="234"/>
      <c r="S1158" s="234"/>
      <c r="T1158" s="235"/>
      <c r="AT1158" s="236" t="s">
        <v>168</v>
      </c>
      <c r="AU1158" s="236" t="s">
        <v>84</v>
      </c>
      <c r="AV1158" s="13" t="s">
        <v>166</v>
      </c>
      <c r="AW1158" s="13" t="s">
        <v>37</v>
      </c>
      <c r="AX1158" s="13" t="s">
        <v>82</v>
      </c>
      <c r="AY1158" s="236" t="s">
        <v>159</v>
      </c>
    </row>
    <row r="1159" spans="2:65" s="11" customFormat="1" ht="12" x14ac:dyDescent="0.3">
      <c r="B1159" s="204"/>
      <c r="C1159" s="205"/>
      <c r="D1159" s="206" t="s">
        <v>168</v>
      </c>
      <c r="E1159" s="207" t="s">
        <v>30</v>
      </c>
      <c r="F1159" s="208" t="s">
        <v>1663</v>
      </c>
      <c r="G1159" s="205"/>
      <c r="H1159" s="207" t="s">
        <v>30</v>
      </c>
      <c r="I1159" s="209"/>
      <c r="J1159" s="205"/>
      <c r="K1159" s="205"/>
      <c r="L1159" s="210"/>
      <c r="M1159" s="211"/>
      <c r="N1159" s="212"/>
      <c r="O1159" s="212"/>
      <c r="P1159" s="212"/>
      <c r="Q1159" s="212"/>
      <c r="R1159" s="212"/>
      <c r="S1159" s="212"/>
      <c r="T1159" s="213"/>
      <c r="AT1159" s="214" t="s">
        <v>168</v>
      </c>
      <c r="AU1159" s="214" t="s">
        <v>84</v>
      </c>
      <c r="AV1159" s="11" t="s">
        <v>82</v>
      </c>
      <c r="AW1159" s="11" t="s">
        <v>37</v>
      </c>
      <c r="AX1159" s="11" t="s">
        <v>74</v>
      </c>
      <c r="AY1159" s="214" t="s">
        <v>159</v>
      </c>
    </row>
    <row r="1160" spans="2:65" s="11" customFormat="1" ht="12" x14ac:dyDescent="0.3">
      <c r="B1160" s="204"/>
      <c r="C1160" s="205"/>
      <c r="D1160" s="206" t="s">
        <v>168</v>
      </c>
      <c r="E1160" s="207" t="s">
        <v>30</v>
      </c>
      <c r="F1160" s="208" t="s">
        <v>1664</v>
      </c>
      <c r="G1160" s="205"/>
      <c r="H1160" s="207" t="s">
        <v>30</v>
      </c>
      <c r="I1160" s="209"/>
      <c r="J1160" s="205"/>
      <c r="K1160" s="205"/>
      <c r="L1160" s="210"/>
      <c r="M1160" s="211"/>
      <c r="N1160" s="212"/>
      <c r="O1160" s="212"/>
      <c r="P1160" s="212"/>
      <c r="Q1160" s="212"/>
      <c r="R1160" s="212"/>
      <c r="S1160" s="212"/>
      <c r="T1160" s="213"/>
      <c r="AT1160" s="214" t="s">
        <v>168</v>
      </c>
      <c r="AU1160" s="214" t="s">
        <v>84</v>
      </c>
      <c r="AV1160" s="11" t="s">
        <v>82</v>
      </c>
      <c r="AW1160" s="11" t="s">
        <v>37</v>
      </c>
      <c r="AX1160" s="11" t="s">
        <v>74</v>
      </c>
      <c r="AY1160" s="214" t="s">
        <v>159</v>
      </c>
    </row>
    <row r="1161" spans="2:65" s="11" customFormat="1" ht="12" x14ac:dyDescent="0.3">
      <c r="B1161" s="204"/>
      <c r="C1161" s="205"/>
      <c r="D1161" s="206" t="s">
        <v>168</v>
      </c>
      <c r="E1161" s="207" t="s">
        <v>30</v>
      </c>
      <c r="F1161" s="208" t="s">
        <v>1665</v>
      </c>
      <c r="G1161" s="205"/>
      <c r="H1161" s="207" t="s">
        <v>30</v>
      </c>
      <c r="I1161" s="209"/>
      <c r="J1161" s="205"/>
      <c r="K1161" s="205"/>
      <c r="L1161" s="210"/>
      <c r="M1161" s="211"/>
      <c r="N1161" s="212"/>
      <c r="O1161" s="212"/>
      <c r="P1161" s="212"/>
      <c r="Q1161" s="212"/>
      <c r="R1161" s="212"/>
      <c r="S1161" s="212"/>
      <c r="T1161" s="213"/>
      <c r="AT1161" s="214" t="s">
        <v>168</v>
      </c>
      <c r="AU1161" s="214" t="s">
        <v>84</v>
      </c>
      <c r="AV1161" s="11" t="s">
        <v>82</v>
      </c>
      <c r="AW1161" s="11" t="s">
        <v>37</v>
      </c>
      <c r="AX1161" s="11" t="s">
        <v>74</v>
      </c>
      <c r="AY1161" s="214" t="s">
        <v>159</v>
      </c>
    </row>
    <row r="1162" spans="2:65" s="1" customFormat="1" ht="38.25" customHeight="1" x14ac:dyDescent="0.3">
      <c r="B1162" s="41"/>
      <c r="C1162" s="192" t="s">
        <v>1672</v>
      </c>
      <c r="D1162" s="192" t="s">
        <v>161</v>
      </c>
      <c r="E1162" s="193" t="s">
        <v>1673</v>
      </c>
      <c r="F1162" s="194" t="s">
        <v>1674</v>
      </c>
      <c r="G1162" s="195" t="s">
        <v>214</v>
      </c>
      <c r="H1162" s="196">
        <v>10</v>
      </c>
      <c r="I1162" s="197"/>
      <c r="J1162" s="198">
        <f>ROUND(I1162*H1162,2)</f>
        <v>0</v>
      </c>
      <c r="K1162" s="194" t="s">
        <v>165</v>
      </c>
      <c r="L1162" s="61"/>
      <c r="M1162" s="199" t="s">
        <v>30</v>
      </c>
      <c r="N1162" s="200" t="s">
        <v>45</v>
      </c>
      <c r="O1162" s="42"/>
      <c r="P1162" s="201">
        <f>O1162*H1162</f>
        <v>0</v>
      </c>
      <c r="Q1162" s="201">
        <v>1.4E-3</v>
      </c>
      <c r="R1162" s="201">
        <f>Q1162*H1162</f>
        <v>1.4E-2</v>
      </c>
      <c r="S1162" s="201">
        <v>0</v>
      </c>
      <c r="T1162" s="202">
        <f>S1162*H1162</f>
        <v>0</v>
      </c>
      <c r="AR1162" s="24" t="s">
        <v>271</v>
      </c>
      <c r="AT1162" s="24" t="s">
        <v>161</v>
      </c>
      <c r="AU1162" s="24" t="s">
        <v>84</v>
      </c>
      <c r="AY1162" s="24" t="s">
        <v>159</v>
      </c>
      <c r="BE1162" s="203">
        <f>IF(N1162="základní",J1162,0)</f>
        <v>0</v>
      </c>
      <c r="BF1162" s="203">
        <f>IF(N1162="snížená",J1162,0)</f>
        <v>0</v>
      </c>
      <c r="BG1162" s="203">
        <f>IF(N1162="zákl. přenesená",J1162,0)</f>
        <v>0</v>
      </c>
      <c r="BH1162" s="203">
        <f>IF(N1162="sníž. přenesená",J1162,0)</f>
        <v>0</v>
      </c>
      <c r="BI1162" s="203">
        <f>IF(N1162="nulová",J1162,0)</f>
        <v>0</v>
      </c>
      <c r="BJ1162" s="24" t="s">
        <v>82</v>
      </c>
      <c r="BK1162" s="203">
        <f>ROUND(I1162*H1162,2)</f>
        <v>0</v>
      </c>
      <c r="BL1162" s="24" t="s">
        <v>271</v>
      </c>
      <c r="BM1162" s="24" t="s">
        <v>1675</v>
      </c>
    </row>
    <row r="1163" spans="2:65" s="11" customFormat="1" ht="12" x14ac:dyDescent="0.3">
      <c r="B1163" s="204"/>
      <c r="C1163" s="205"/>
      <c r="D1163" s="206" t="s">
        <v>168</v>
      </c>
      <c r="E1163" s="207" t="s">
        <v>30</v>
      </c>
      <c r="F1163" s="208" t="s">
        <v>1676</v>
      </c>
      <c r="G1163" s="205"/>
      <c r="H1163" s="207" t="s">
        <v>30</v>
      </c>
      <c r="I1163" s="209"/>
      <c r="J1163" s="205"/>
      <c r="K1163" s="205"/>
      <c r="L1163" s="210"/>
      <c r="M1163" s="211"/>
      <c r="N1163" s="212"/>
      <c r="O1163" s="212"/>
      <c r="P1163" s="212"/>
      <c r="Q1163" s="212"/>
      <c r="R1163" s="212"/>
      <c r="S1163" s="212"/>
      <c r="T1163" s="213"/>
      <c r="AT1163" s="214" t="s">
        <v>168</v>
      </c>
      <c r="AU1163" s="214" t="s">
        <v>84</v>
      </c>
      <c r="AV1163" s="11" t="s">
        <v>82</v>
      </c>
      <c r="AW1163" s="11" t="s">
        <v>37</v>
      </c>
      <c r="AX1163" s="11" t="s">
        <v>74</v>
      </c>
      <c r="AY1163" s="214" t="s">
        <v>159</v>
      </c>
    </row>
    <row r="1164" spans="2:65" s="12" customFormat="1" ht="12" x14ac:dyDescent="0.3">
      <c r="B1164" s="215"/>
      <c r="C1164" s="216"/>
      <c r="D1164" s="206" t="s">
        <v>168</v>
      </c>
      <c r="E1164" s="217" t="s">
        <v>30</v>
      </c>
      <c r="F1164" s="218" t="s">
        <v>613</v>
      </c>
      <c r="G1164" s="216"/>
      <c r="H1164" s="219">
        <v>10</v>
      </c>
      <c r="I1164" s="220"/>
      <c r="J1164" s="216"/>
      <c r="K1164" s="216"/>
      <c r="L1164" s="221"/>
      <c r="M1164" s="222"/>
      <c r="N1164" s="223"/>
      <c r="O1164" s="223"/>
      <c r="P1164" s="223"/>
      <c r="Q1164" s="223"/>
      <c r="R1164" s="223"/>
      <c r="S1164" s="223"/>
      <c r="T1164" s="224"/>
      <c r="AT1164" s="225" t="s">
        <v>168</v>
      </c>
      <c r="AU1164" s="225" t="s">
        <v>84</v>
      </c>
      <c r="AV1164" s="12" t="s">
        <v>84</v>
      </c>
      <c r="AW1164" s="12" t="s">
        <v>37</v>
      </c>
      <c r="AX1164" s="12" t="s">
        <v>82</v>
      </c>
      <c r="AY1164" s="225" t="s">
        <v>159</v>
      </c>
    </row>
    <row r="1165" spans="2:65" s="1" customFormat="1" ht="25.5" customHeight="1" x14ac:dyDescent="0.3">
      <c r="B1165" s="41"/>
      <c r="C1165" s="192" t="s">
        <v>1677</v>
      </c>
      <c r="D1165" s="192" t="s">
        <v>161</v>
      </c>
      <c r="E1165" s="193" t="s">
        <v>1678</v>
      </c>
      <c r="F1165" s="194" t="s">
        <v>1679</v>
      </c>
      <c r="G1165" s="195" t="s">
        <v>214</v>
      </c>
      <c r="H1165" s="196">
        <v>36</v>
      </c>
      <c r="I1165" s="197"/>
      <c r="J1165" s="198">
        <f>ROUND(I1165*H1165,2)</f>
        <v>0</v>
      </c>
      <c r="K1165" s="194" t="s">
        <v>165</v>
      </c>
      <c r="L1165" s="61"/>
      <c r="M1165" s="199" t="s">
        <v>30</v>
      </c>
      <c r="N1165" s="200" t="s">
        <v>45</v>
      </c>
      <c r="O1165" s="42"/>
      <c r="P1165" s="201">
        <f>O1165*H1165</f>
        <v>0</v>
      </c>
      <c r="Q1165" s="201">
        <v>1E-4</v>
      </c>
      <c r="R1165" s="201">
        <f>Q1165*H1165</f>
        <v>3.6000000000000003E-3</v>
      </c>
      <c r="S1165" s="201">
        <v>0</v>
      </c>
      <c r="T1165" s="202">
        <f>S1165*H1165</f>
        <v>0</v>
      </c>
      <c r="AR1165" s="24" t="s">
        <v>271</v>
      </c>
      <c r="AT1165" s="24" t="s">
        <v>161</v>
      </c>
      <c r="AU1165" s="24" t="s">
        <v>84</v>
      </c>
      <c r="AY1165" s="24" t="s">
        <v>159</v>
      </c>
      <c r="BE1165" s="203">
        <f>IF(N1165="základní",J1165,0)</f>
        <v>0</v>
      </c>
      <c r="BF1165" s="203">
        <f>IF(N1165="snížená",J1165,0)</f>
        <v>0</v>
      </c>
      <c r="BG1165" s="203">
        <f>IF(N1165="zákl. přenesená",J1165,0)</f>
        <v>0</v>
      </c>
      <c r="BH1165" s="203">
        <f>IF(N1165="sníž. přenesená",J1165,0)</f>
        <v>0</v>
      </c>
      <c r="BI1165" s="203">
        <f>IF(N1165="nulová",J1165,0)</f>
        <v>0</v>
      </c>
      <c r="BJ1165" s="24" t="s">
        <v>82</v>
      </c>
      <c r="BK1165" s="203">
        <f>ROUND(I1165*H1165,2)</f>
        <v>0</v>
      </c>
      <c r="BL1165" s="24" t="s">
        <v>271</v>
      </c>
      <c r="BM1165" s="24" t="s">
        <v>1680</v>
      </c>
    </row>
    <row r="1166" spans="2:65" s="1" customFormat="1" ht="25.5" customHeight="1" x14ac:dyDescent="0.3">
      <c r="B1166" s="41"/>
      <c r="C1166" s="192" t="s">
        <v>1681</v>
      </c>
      <c r="D1166" s="192" t="s">
        <v>161</v>
      </c>
      <c r="E1166" s="193" t="s">
        <v>1682</v>
      </c>
      <c r="F1166" s="194" t="s">
        <v>1683</v>
      </c>
      <c r="G1166" s="195" t="s">
        <v>214</v>
      </c>
      <c r="H1166" s="196">
        <v>23</v>
      </c>
      <c r="I1166" s="197"/>
      <c r="J1166" s="198">
        <f>ROUND(I1166*H1166,2)</f>
        <v>0</v>
      </c>
      <c r="K1166" s="194" t="s">
        <v>165</v>
      </c>
      <c r="L1166" s="61"/>
      <c r="M1166" s="199" t="s">
        <v>30</v>
      </c>
      <c r="N1166" s="200" t="s">
        <v>45</v>
      </c>
      <c r="O1166" s="42"/>
      <c r="P1166" s="201">
        <f>O1166*H1166</f>
        <v>0</v>
      </c>
      <c r="Q1166" s="201">
        <v>2.0000000000000001E-4</v>
      </c>
      <c r="R1166" s="201">
        <f>Q1166*H1166</f>
        <v>4.5999999999999999E-3</v>
      </c>
      <c r="S1166" s="201">
        <v>0</v>
      </c>
      <c r="T1166" s="202">
        <f>S1166*H1166</f>
        <v>0</v>
      </c>
      <c r="AR1166" s="24" t="s">
        <v>271</v>
      </c>
      <c r="AT1166" s="24" t="s">
        <v>161</v>
      </c>
      <c r="AU1166" s="24" t="s">
        <v>84</v>
      </c>
      <c r="AY1166" s="24" t="s">
        <v>159</v>
      </c>
      <c r="BE1166" s="203">
        <f>IF(N1166="základní",J1166,0)</f>
        <v>0</v>
      </c>
      <c r="BF1166" s="203">
        <f>IF(N1166="snížená",J1166,0)</f>
        <v>0</v>
      </c>
      <c r="BG1166" s="203">
        <f>IF(N1166="zákl. přenesená",J1166,0)</f>
        <v>0</v>
      </c>
      <c r="BH1166" s="203">
        <f>IF(N1166="sníž. přenesená",J1166,0)</f>
        <v>0</v>
      </c>
      <c r="BI1166" s="203">
        <f>IF(N1166="nulová",J1166,0)</f>
        <v>0</v>
      </c>
      <c r="BJ1166" s="24" t="s">
        <v>82</v>
      </c>
      <c r="BK1166" s="203">
        <f>ROUND(I1166*H1166,2)</f>
        <v>0</v>
      </c>
      <c r="BL1166" s="24" t="s">
        <v>271</v>
      </c>
      <c r="BM1166" s="24" t="s">
        <v>1684</v>
      </c>
    </row>
    <row r="1167" spans="2:65" s="1" customFormat="1" ht="38.25" customHeight="1" x14ac:dyDescent="0.3">
      <c r="B1167" s="41"/>
      <c r="C1167" s="192" t="s">
        <v>1685</v>
      </c>
      <c r="D1167" s="192" t="s">
        <v>161</v>
      </c>
      <c r="E1167" s="193" t="s">
        <v>1686</v>
      </c>
      <c r="F1167" s="194" t="s">
        <v>1687</v>
      </c>
      <c r="G1167" s="195" t="s">
        <v>214</v>
      </c>
      <c r="H1167" s="196">
        <v>38</v>
      </c>
      <c r="I1167" s="197"/>
      <c r="J1167" s="198">
        <f>ROUND(I1167*H1167,2)</f>
        <v>0</v>
      </c>
      <c r="K1167" s="194" t="s">
        <v>165</v>
      </c>
      <c r="L1167" s="61"/>
      <c r="M1167" s="199" t="s">
        <v>30</v>
      </c>
      <c r="N1167" s="200" t="s">
        <v>45</v>
      </c>
      <c r="O1167" s="42"/>
      <c r="P1167" s="201">
        <f>O1167*H1167</f>
        <v>0</v>
      </c>
      <c r="Q1167" s="201">
        <v>2.1999999999999999E-2</v>
      </c>
      <c r="R1167" s="201">
        <f>Q1167*H1167</f>
        <v>0.83599999999999997</v>
      </c>
      <c r="S1167" s="201">
        <v>0</v>
      </c>
      <c r="T1167" s="202">
        <f>S1167*H1167</f>
        <v>0</v>
      </c>
      <c r="AR1167" s="24" t="s">
        <v>271</v>
      </c>
      <c r="AT1167" s="24" t="s">
        <v>161</v>
      </c>
      <c r="AU1167" s="24" t="s">
        <v>84</v>
      </c>
      <c r="AY1167" s="24" t="s">
        <v>159</v>
      </c>
      <c r="BE1167" s="203">
        <f>IF(N1167="základní",J1167,0)</f>
        <v>0</v>
      </c>
      <c r="BF1167" s="203">
        <f>IF(N1167="snížená",J1167,0)</f>
        <v>0</v>
      </c>
      <c r="BG1167" s="203">
        <f>IF(N1167="zákl. přenesená",J1167,0)</f>
        <v>0</v>
      </c>
      <c r="BH1167" s="203">
        <f>IF(N1167="sníž. přenesená",J1167,0)</f>
        <v>0</v>
      </c>
      <c r="BI1167" s="203">
        <f>IF(N1167="nulová",J1167,0)</f>
        <v>0</v>
      </c>
      <c r="BJ1167" s="24" t="s">
        <v>82</v>
      </c>
      <c r="BK1167" s="203">
        <f>ROUND(I1167*H1167,2)</f>
        <v>0</v>
      </c>
      <c r="BL1167" s="24" t="s">
        <v>271</v>
      </c>
      <c r="BM1167" s="24" t="s">
        <v>1688</v>
      </c>
    </row>
    <row r="1168" spans="2:65" s="11" customFormat="1" ht="12" x14ac:dyDescent="0.3">
      <c r="B1168" s="204"/>
      <c r="C1168" s="205"/>
      <c r="D1168" s="206" t="s">
        <v>168</v>
      </c>
      <c r="E1168" s="207" t="s">
        <v>30</v>
      </c>
      <c r="F1168" s="208" t="s">
        <v>1689</v>
      </c>
      <c r="G1168" s="205"/>
      <c r="H1168" s="207" t="s">
        <v>30</v>
      </c>
      <c r="I1168" s="209"/>
      <c r="J1168" s="205"/>
      <c r="K1168" s="205"/>
      <c r="L1168" s="210"/>
      <c r="M1168" s="211"/>
      <c r="N1168" s="212"/>
      <c r="O1168" s="212"/>
      <c r="P1168" s="212"/>
      <c r="Q1168" s="212"/>
      <c r="R1168" s="212"/>
      <c r="S1168" s="212"/>
      <c r="T1168" s="213"/>
      <c r="AT1168" s="214" t="s">
        <v>168</v>
      </c>
      <c r="AU1168" s="214" t="s">
        <v>84</v>
      </c>
      <c r="AV1168" s="11" t="s">
        <v>82</v>
      </c>
      <c r="AW1168" s="11" t="s">
        <v>37</v>
      </c>
      <c r="AX1168" s="11" t="s">
        <v>74</v>
      </c>
      <c r="AY1168" s="214" t="s">
        <v>159</v>
      </c>
    </row>
    <row r="1169" spans="2:65" s="12" customFormat="1" ht="12" x14ac:dyDescent="0.3">
      <c r="B1169" s="215"/>
      <c r="C1169" s="216"/>
      <c r="D1169" s="206" t="s">
        <v>168</v>
      </c>
      <c r="E1169" s="217" t="s">
        <v>30</v>
      </c>
      <c r="F1169" s="218" t="s">
        <v>1690</v>
      </c>
      <c r="G1169" s="216"/>
      <c r="H1169" s="219">
        <v>32.799999999999997</v>
      </c>
      <c r="I1169" s="220"/>
      <c r="J1169" s="216"/>
      <c r="K1169" s="216"/>
      <c r="L1169" s="221"/>
      <c r="M1169" s="222"/>
      <c r="N1169" s="223"/>
      <c r="O1169" s="223"/>
      <c r="P1169" s="223"/>
      <c r="Q1169" s="223"/>
      <c r="R1169" s="223"/>
      <c r="S1169" s="223"/>
      <c r="T1169" s="224"/>
      <c r="AT1169" s="225" t="s">
        <v>168</v>
      </c>
      <c r="AU1169" s="225" t="s">
        <v>84</v>
      </c>
      <c r="AV1169" s="12" t="s">
        <v>84</v>
      </c>
      <c r="AW1169" s="12" t="s">
        <v>37</v>
      </c>
      <c r="AX1169" s="12" t="s">
        <v>74</v>
      </c>
      <c r="AY1169" s="225" t="s">
        <v>159</v>
      </c>
    </row>
    <row r="1170" spans="2:65" s="11" customFormat="1" ht="12" x14ac:dyDescent="0.3">
      <c r="B1170" s="204"/>
      <c r="C1170" s="205"/>
      <c r="D1170" s="206" t="s">
        <v>168</v>
      </c>
      <c r="E1170" s="207" t="s">
        <v>30</v>
      </c>
      <c r="F1170" s="208" t="s">
        <v>1691</v>
      </c>
      <c r="G1170" s="205"/>
      <c r="H1170" s="207" t="s">
        <v>30</v>
      </c>
      <c r="I1170" s="209"/>
      <c r="J1170" s="205"/>
      <c r="K1170" s="205"/>
      <c r="L1170" s="210"/>
      <c r="M1170" s="211"/>
      <c r="N1170" s="212"/>
      <c r="O1170" s="212"/>
      <c r="P1170" s="212"/>
      <c r="Q1170" s="212"/>
      <c r="R1170" s="212"/>
      <c r="S1170" s="212"/>
      <c r="T1170" s="213"/>
      <c r="AT1170" s="214" t="s">
        <v>168</v>
      </c>
      <c r="AU1170" s="214" t="s">
        <v>84</v>
      </c>
      <c r="AV1170" s="11" t="s">
        <v>82</v>
      </c>
      <c r="AW1170" s="11" t="s">
        <v>37</v>
      </c>
      <c r="AX1170" s="11" t="s">
        <v>74</v>
      </c>
      <c r="AY1170" s="214" t="s">
        <v>159</v>
      </c>
    </row>
    <row r="1171" spans="2:65" s="12" customFormat="1" ht="12" x14ac:dyDescent="0.3">
      <c r="B1171" s="215"/>
      <c r="C1171" s="216"/>
      <c r="D1171" s="206" t="s">
        <v>168</v>
      </c>
      <c r="E1171" s="217" t="s">
        <v>30</v>
      </c>
      <c r="F1171" s="218" t="s">
        <v>1692</v>
      </c>
      <c r="G1171" s="216"/>
      <c r="H1171" s="219">
        <v>4</v>
      </c>
      <c r="I1171" s="220"/>
      <c r="J1171" s="216"/>
      <c r="K1171" s="216"/>
      <c r="L1171" s="221"/>
      <c r="M1171" s="222"/>
      <c r="N1171" s="223"/>
      <c r="O1171" s="223"/>
      <c r="P1171" s="223"/>
      <c r="Q1171" s="223"/>
      <c r="R1171" s="223"/>
      <c r="S1171" s="223"/>
      <c r="T1171" s="224"/>
      <c r="AT1171" s="225" t="s">
        <v>168</v>
      </c>
      <c r="AU1171" s="225" t="s">
        <v>84</v>
      </c>
      <c r="AV1171" s="12" t="s">
        <v>84</v>
      </c>
      <c r="AW1171" s="12" t="s">
        <v>37</v>
      </c>
      <c r="AX1171" s="12" t="s">
        <v>74</v>
      </c>
      <c r="AY1171" s="225" t="s">
        <v>159</v>
      </c>
    </row>
    <row r="1172" spans="2:65" s="12" customFormat="1" ht="12" x14ac:dyDescent="0.3">
      <c r="B1172" s="215"/>
      <c r="C1172" s="216"/>
      <c r="D1172" s="206" t="s">
        <v>168</v>
      </c>
      <c r="E1172" s="217" t="s">
        <v>30</v>
      </c>
      <c r="F1172" s="218" t="s">
        <v>1693</v>
      </c>
      <c r="G1172" s="216"/>
      <c r="H1172" s="219">
        <v>1.2</v>
      </c>
      <c r="I1172" s="220"/>
      <c r="J1172" s="216"/>
      <c r="K1172" s="216"/>
      <c r="L1172" s="221"/>
      <c r="M1172" s="222"/>
      <c r="N1172" s="223"/>
      <c r="O1172" s="223"/>
      <c r="P1172" s="223"/>
      <c r="Q1172" s="223"/>
      <c r="R1172" s="223"/>
      <c r="S1172" s="223"/>
      <c r="T1172" s="224"/>
      <c r="AT1172" s="225" t="s">
        <v>168</v>
      </c>
      <c r="AU1172" s="225" t="s">
        <v>84</v>
      </c>
      <c r="AV1172" s="12" t="s">
        <v>84</v>
      </c>
      <c r="AW1172" s="12" t="s">
        <v>37</v>
      </c>
      <c r="AX1172" s="12" t="s">
        <v>74</v>
      </c>
      <c r="AY1172" s="225" t="s">
        <v>159</v>
      </c>
    </row>
    <row r="1173" spans="2:65" s="13" customFormat="1" ht="12" x14ac:dyDescent="0.3">
      <c r="B1173" s="226"/>
      <c r="C1173" s="227"/>
      <c r="D1173" s="206" t="s">
        <v>168</v>
      </c>
      <c r="E1173" s="228" t="s">
        <v>30</v>
      </c>
      <c r="F1173" s="229" t="s">
        <v>186</v>
      </c>
      <c r="G1173" s="227"/>
      <c r="H1173" s="230">
        <v>38</v>
      </c>
      <c r="I1173" s="231"/>
      <c r="J1173" s="227"/>
      <c r="K1173" s="227"/>
      <c r="L1173" s="232"/>
      <c r="M1173" s="233"/>
      <c r="N1173" s="234"/>
      <c r="O1173" s="234"/>
      <c r="P1173" s="234"/>
      <c r="Q1173" s="234"/>
      <c r="R1173" s="234"/>
      <c r="S1173" s="234"/>
      <c r="T1173" s="235"/>
      <c r="AT1173" s="236" t="s">
        <v>168</v>
      </c>
      <c r="AU1173" s="236" t="s">
        <v>84</v>
      </c>
      <c r="AV1173" s="13" t="s">
        <v>166</v>
      </c>
      <c r="AW1173" s="13" t="s">
        <v>37</v>
      </c>
      <c r="AX1173" s="13" t="s">
        <v>82</v>
      </c>
      <c r="AY1173" s="236" t="s">
        <v>159</v>
      </c>
    </row>
    <row r="1174" spans="2:65" s="1" customFormat="1" ht="25.5" customHeight="1" x14ac:dyDescent="0.3">
      <c r="B1174" s="41"/>
      <c r="C1174" s="192" t="s">
        <v>1694</v>
      </c>
      <c r="D1174" s="192" t="s">
        <v>161</v>
      </c>
      <c r="E1174" s="193" t="s">
        <v>1695</v>
      </c>
      <c r="F1174" s="194" t="s">
        <v>1696</v>
      </c>
      <c r="G1174" s="195" t="s">
        <v>214</v>
      </c>
      <c r="H1174" s="196">
        <v>38</v>
      </c>
      <c r="I1174" s="197"/>
      <c r="J1174" s="198">
        <f>ROUND(I1174*H1174,2)</f>
        <v>0</v>
      </c>
      <c r="K1174" s="194" t="s">
        <v>165</v>
      </c>
      <c r="L1174" s="61"/>
      <c r="M1174" s="199" t="s">
        <v>30</v>
      </c>
      <c r="N1174" s="200" t="s">
        <v>45</v>
      </c>
      <c r="O1174" s="42"/>
      <c r="P1174" s="201">
        <f>O1174*H1174</f>
        <v>0</v>
      </c>
      <c r="Q1174" s="201">
        <v>1E-4</v>
      </c>
      <c r="R1174" s="201">
        <f>Q1174*H1174</f>
        <v>3.8E-3</v>
      </c>
      <c r="S1174" s="201">
        <v>0</v>
      </c>
      <c r="T1174" s="202">
        <f>S1174*H1174</f>
        <v>0</v>
      </c>
      <c r="AR1174" s="24" t="s">
        <v>271</v>
      </c>
      <c r="AT1174" s="24" t="s">
        <v>161</v>
      </c>
      <c r="AU1174" s="24" t="s">
        <v>84</v>
      </c>
      <c r="AY1174" s="24" t="s">
        <v>159</v>
      </c>
      <c r="BE1174" s="203">
        <f>IF(N1174="základní",J1174,0)</f>
        <v>0</v>
      </c>
      <c r="BF1174" s="203">
        <f>IF(N1174="snížená",J1174,0)</f>
        <v>0</v>
      </c>
      <c r="BG1174" s="203">
        <f>IF(N1174="zákl. přenesená",J1174,0)</f>
        <v>0</v>
      </c>
      <c r="BH1174" s="203">
        <f>IF(N1174="sníž. přenesená",J1174,0)</f>
        <v>0</v>
      </c>
      <c r="BI1174" s="203">
        <f>IF(N1174="nulová",J1174,0)</f>
        <v>0</v>
      </c>
      <c r="BJ1174" s="24" t="s">
        <v>82</v>
      </c>
      <c r="BK1174" s="203">
        <f>ROUND(I1174*H1174,2)</f>
        <v>0</v>
      </c>
      <c r="BL1174" s="24" t="s">
        <v>271</v>
      </c>
      <c r="BM1174" s="24" t="s">
        <v>1697</v>
      </c>
    </row>
    <row r="1175" spans="2:65" s="1" customFormat="1" ht="38.25" customHeight="1" x14ac:dyDescent="0.3">
      <c r="B1175" s="41"/>
      <c r="C1175" s="192" t="s">
        <v>1698</v>
      </c>
      <c r="D1175" s="192" t="s">
        <v>161</v>
      </c>
      <c r="E1175" s="193" t="s">
        <v>1699</v>
      </c>
      <c r="F1175" s="194" t="s">
        <v>1700</v>
      </c>
      <c r="G1175" s="195" t="s">
        <v>214</v>
      </c>
      <c r="H1175" s="196">
        <v>227</v>
      </c>
      <c r="I1175" s="197"/>
      <c r="J1175" s="198">
        <f>ROUND(I1175*H1175,2)</f>
        <v>0</v>
      </c>
      <c r="K1175" s="194" t="s">
        <v>165</v>
      </c>
      <c r="L1175" s="61"/>
      <c r="M1175" s="199" t="s">
        <v>30</v>
      </c>
      <c r="N1175" s="200" t="s">
        <v>45</v>
      </c>
      <c r="O1175" s="42"/>
      <c r="P1175" s="201">
        <f>O1175*H1175</f>
        <v>0</v>
      </c>
      <c r="Q1175" s="201">
        <v>2.5149999999999999E-2</v>
      </c>
      <c r="R1175" s="201">
        <f>Q1175*H1175</f>
        <v>5.7090499999999995</v>
      </c>
      <c r="S1175" s="201">
        <v>0</v>
      </c>
      <c r="T1175" s="202">
        <f>S1175*H1175</f>
        <v>0</v>
      </c>
      <c r="AR1175" s="24" t="s">
        <v>271</v>
      </c>
      <c r="AT1175" s="24" t="s">
        <v>161</v>
      </c>
      <c r="AU1175" s="24" t="s">
        <v>84</v>
      </c>
      <c r="AY1175" s="24" t="s">
        <v>159</v>
      </c>
      <c r="BE1175" s="203">
        <f>IF(N1175="základní",J1175,0)</f>
        <v>0</v>
      </c>
      <c r="BF1175" s="203">
        <f>IF(N1175="snížená",J1175,0)</f>
        <v>0</v>
      </c>
      <c r="BG1175" s="203">
        <f>IF(N1175="zákl. přenesená",J1175,0)</f>
        <v>0</v>
      </c>
      <c r="BH1175" s="203">
        <f>IF(N1175="sníž. přenesená",J1175,0)</f>
        <v>0</v>
      </c>
      <c r="BI1175" s="203">
        <f>IF(N1175="nulová",J1175,0)</f>
        <v>0</v>
      </c>
      <c r="BJ1175" s="24" t="s">
        <v>82</v>
      </c>
      <c r="BK1175" s="203">
        <f>ROUND(I1175*H1175,2)</f>
        <v>0</v>
      </c>
      <c r="BL1175" s="24" t="s">
        <v>271</v>
      </c>
      <c r="BM1175" s="24" t="s">
        <v>1701</v>
      </c>
    </row>
    <row r="1176" spans="2:65" s="11" customFormat="1" ht="12" x14ac:dyDescent="0.3">
      <c r="B1176" s="204"/>
      <c r="C1176" s="205"/>
      <c r="D1176" s="206" t="s">
        <v>168</v>
      </c>
      <c r="E1176" s="207" t="s">
        <v>30</v>
      </c>
      <c r="F1176" s="208" t="s">
        <v>1702</v>
      </c>
      <c r="G1176" s="205"/>
      <c r="H1176" s="207" t="s">
        <v>30</v>
      </c>
      <c r="I1176" s="209"/>
      <c r="J1176" s="205"/>
      <c r="K1176" s="205"/>
      <c r="L1176" s="210"/>
      <c r="M1176" s="211"/>
      <c r="N1176" s="212"/>
      <c r="O1176" s="212"/>
      <c r="P1176" s="212"/>
      <c r="Q1176" s="212"/>
      <c r="R1176" s="212"/>
      <c r="S1176" s="212"/>
      <c r="T1176" s="213"/>
      <c r="AT1176" s="214" t="s">
        <v>168</v>
      </c>
      <c r="AU1176" s="214" t="s">
        <v>84</v>
      </c>
      <c r="AV1176" s="11" t="s">
        <v>82</v>
      </c>
      <c r="AW1176" s="11" t="s">
        <v>37</v>
      </c>
      <c r="AX1176" s="11" t="s">
        <v>74</v>
      </c>
      <c r="AY1176" s="214" t="s">
        <v>159</v>
      </c>
    </row>
    <row r="1177" spans="2:65" s="12" customFormat="1" ht="12" x14ac:dyDescent="0.3">
      <c r="B1177" s="215"/>
      <c r="C1177" s="216"/>
      <c r="D1177" s="206" t="s">
        <v>168</v>
      </c>
      <c r="E1177" s="217" t="s">
        <v>30</v>
      </c>
      <c r="F1177" s="218" t="s">
        <v>1703</v>
      </c>
      <c r="G1177" s="216"/>
      <c r="H1177" s="219">
        <v>224.5</v>
      </c>
      <c r="I1177" s="220"/>
      <c r="J1177" s="216"/>
      <c r="K1177" s="216"/>
      <c r="L1177" s="221"/>
      <c r="M1177" s="222"/>
      <c r="N1177" s="223"/>
      <c r="O1177" s="223"/>
      <c r="P1177" s="223"/>
      <c r="Q1177" s="223"/>
      <c r="R1177" s="223"/>
      <c r="S1177" s="223"/>
      <c r="T1177" s="224"/>
      <c r="AT1177" s="225" t="s">
        <v>168</v>
      </c>
      <c r="AU1177" s="225" t="s">
        <v>84</v>
      </c>
      <c r="AV1177" s="12" t="s">
        <v>84</v>
      </c>
      <c r="AW1177" s="12" t="s">
        <v>37</v>
      </c>
      <c r="AX1177" s="12" t="s">
        <v>74</v>
      </c>
      <c r="AY1177" s="225" t="s">
        <v>159</v>
      </c>
    </row>
    <row r="1178" spans="2:65" s="12" customFormat="1" ht="12" x14ac:dyDescent="0.3">
      <c r="B1178" s="215"/>
      <c r="C1178" s="216"/>
      <c r="D1178" s="206" t="s">
        <v>168</v>
      </c>
      <c r="E1178" s="217" t="s">
        <v>30</v>
      </c>
      <c r="F1178" s="218" t="s">
        <v>1704</v>
      </c>
      <c r="G1178" s="216"/>
      <c r="H1178" s="219">
        <v>2.5</v>
      </c>
      <c r="I1178" s="220"/>
      <c r="J1178" s="216"/>
      <c r="K1178" s="216"/>
      <c r="L1178" s="221"/>
      <c r="M1178" s="222"/>
      <c r="N1178" s="223"/>
      <c r="O1178" s="223"/>
      <c r="P1178" s="223"/>
      <c r="Q1178" s="223"/>
      <c r="R1178" s="223"/>
      <c r="S1178" s="223"/>
      <c r="T1178" s="224"/>
      <c r="AT1178" s="225" t="s">
        <v>168</v>
      </c>
      <c r="AU1178" s="225" t="s">
        <v>84</v>
      </c>
      <c r="AV1178" s="12" t="s">
        <v>84</v>
      </c>
      <c r="AW1178" s="12" t="s">
        <v>37</v>
      </c>
      <c r="AX1178" s="12" t="s">
        <v>74</v>
      </c>
      <c r="AY1178" s="225" t="s">
        <v>159</v>
      </c>
    </row>
    <row r="1179" spans="2:65" s="13" customFormat="1" ht="12" x14ac:dyDescent="0.3">
      <c r="B1179" s="226"/>
      <c r="C1179" s="227"/>
      <c r="D1179" s="206" t="s">
        <v>168</v>
      </c>
      <c r="E1179" s="228" t="s">
        <v>30</v>
      </c>
      <c r="F1179" s="229" t="s">
        <v>186</v>
      </c>
      <c r="G1179" s="227"/>
      <c r="H1179" s="230">
        <v>227</v>
      </c>
      <c r="I1179" s="231"/>
      <c r="J1179" s="227"/>
      <c r="K1179" s="227"/>
      <c r="L1179" s="232"/>
      <c r="M1179" s="233"/>
      <c r="N1179" s="234"/>
      <c r="O1179" s="234"/>
      <c r="P1179" s="234"/>
      <c r="Q1179" s="234"/>
      <c r="R1179" s="234"/>
      <c r="S1179" s="234"/>
      <c r="T1179" s="235"/>
      <c r="AT1179" s="236" t="s">
        <v>168</v>
      </c>
      <c r="AU1179" s="236" t="s">
        <v>84</v>
      </c>
      <c r="AV1179" s="13" t="s">
        <v>166</v>
      </c>
      <c r="AW1179" s="13" t="s">
        <v>37</v>
      </c>
      <c r="AX1179" s="13" t="s">
        <v>82</v>
      </c>
      <c r="AY1179" s="236" t="s">
        <v>159</v>
      </c>
    </row>
    <row r="1180" spans="2:65" s="1" customFormat="1" ht="25.5" customHeight="1" x14ac:dyDescent="0.3">
      <c r="B1180" s="41"/>
      <c r="C1180" s="192" t="s">
        <v>1705</v>
      </c>
      <c r="D1180" s="192" t="s">
        <v>161</v>
      </c>
      <c r="E1180" s="193" t="s">
        <v>1706</v>
      </c>
      <c r="F1180" s="194" t="s">
        <v>1707</v>
      </c>
      <c r="G1180" s="195" t="s">
        <v>456</v>
      </c>
      <c r="H1180" s="196">
        <v>3</v>
      </c>
      <c r="I1180" s="197"/>
      <c r="J1180" s="198">
        <f>ROUND(I1180*H1180,2)</f>
        <v>0</v>
      </c>
      <c r="K1180" s="194" t="s">
        <v>165</v>
      </c>
      <c r="L1180" s="61"/>
      <c r="M1180" s="199" t="s">
        <v>30</v>
      </c>
      <c r="N1180" s="200" t="s">
        <v>45</v>
      </c>
      <c r="O1180" s="42"/>
      <c r="P1180" s="201">
        <f>O1180*H1180</f>
        <v>0</v>
      </c>
      <c r="Q1180" s="201">
        <v>3.0000000000000001E-5</v>
      </c>
      <c r="R1180" s="201">
        <f>Q1180*H1180</f>
        <v>9.0000000000000006E-5</v>
      </c>
      <c r="S1180" s="201">
        <v>0</v>
      </c>
      <c r="T1180" s="202">
        <f>S1180*H1180</f>
        <v>0</v>
      </c>
      <c r="AR1180" s="24" t="s">
        <v>271</v>
      </c>
      <c r="AT1180" s="24" t="s">
        <v>161</v>
      </c>
      <c r="AU1180" s="24" t="s">
        <v>84</v>
      </c>
      <c r="AY1180" s="24" t="s">
        <v>159</v>
      </c>
      <c r="BE1180" s="203">
        <f>IF(N1180="základní",J1180,0)</f>
        <v>0</v>
      </c>
      <c r="BF1180" s="203">
        <f>IF(N1180="snížená",J1180,0)</f>
        <v>0</v>
      </c>
      <c r="BG1180" s="203">
        <f>IF(N1180="zákl. přenesená",J1180,0)</f>
        <v>0</v>
      </c>
      <c r="BH1180" s="203">
        <f>IF(N1180="sníž. přenesená",J1180,0)</f>
        <v>0</v>
      </c>
      <c r="BI1180" s="203">
        <f>IF(N1180="nulová",J1180,0)</f>
        <v>0</v>
      </c>
      <c r="BJ1180" s="24" t="s">
        <v>82</v>
      </c>
      <c r="BK1180" s="203">
        <f>ROUND(I1180*H1180,2)</f>
        <v>0</v>
      </c>
      <c r="BL1180" s="24" t="s">
        <v>271</v>
      </c>
      <c r="BM1180" s="24" t="s">
        <v>1708</v>
      </c>
    </row>
    <row r="1181" spans="2:65" s="11" customFormat="1" ht="12" x14ac:dyDescent="0.3">
      <c r="B1181" s="204"/>
      <c r="C1181" s="205"/>
      <c r="D1181" s="206" t="s">
        <v>168</v>
      </c>
      <c r="E1181" s="207" t="s">
        <v>30</v>
      </c>
      <c r="F1181" s="208" t="s">
        <v>1709</v>
      </c>
      <c r="G1181" s="205"/>
      <c r="H1181" s="207" t="s">
        <v>30</v>
      </c>
      <c r="I1181" s="209"/>
      <c r="J1181" s="205"/>
      <c r="K1181" s="205"/>
      <c r="L1181" s="210"/>
      <c r="M1181" s="211"/>
      <c r="N1181" s="212"/>
      <c r="O1181" s="212"/>
      <c r="P1181" s="212"/>
      <c r="Q1181" s="212"/>
      <c r="R1181" s="212"/>
      <c r="S1181" s="212"/>
      <c r="T1181" s="213"/>
      <c r="AT1181" s="214" t="s">
        <v>168</v>
      </c>
      <c r="AU1181" s="214" t="s">
        <v>84</v>
      </c>
      <c r="AV1181" s="11" t="s">
        <v>82</v>
      </c>
      <c r="AW1181" s="11" t="s">
        <v>37</v>
      </c>
      <c r="AX1181" s="11" t="s">
        <v>74</v>
      </c>
      <c r="AY1181" s="214" t="s">
        <v>159</v>
      </c>
    </row>
    <row r="1182" spans="2:65" s="12" customFormat="1" ht="12" x14ac:dyDescent="0.3">
      <c r="B1182" s="215"/>
      <c r="C1182" s="216"/>
      <c r="D1182" s="206" t="s">
        <v>168</v>
      </c>
      <c r="E1182" s="217" t="s">
        <v>30</v>
      </c>
      <c r="F1182" s="218" t="s">
        <v>187</v>
      </c>
      <c r="G1182" s="216"/>
      <c r="H1182" s="219">
        <v>3</v>
      </c>
      <c r="I1182" s="220"/>
      <c r="J1182" s="216"/>
      <c r="K1182" s="216"/>
      <c r="L1182" s="221"/>
      <c r="M1182" s="222"/>
      <c r="N1182" s="223"/>
      <c r="O1182" s="223"/>
      <c r="P1182" s="223"/>
      <c r="Q1182" s="223"/>
      <c r="R1182" s="223"/>
      <c r="S1182" s="223"/>
      <c r="T1182" s="224"/>
      <c r="AT1182" s="225" t="s">
        <v>168</v>
      </c>
      <c r="AU1182" s="225" t="s">
        <v>84</v>
      </c>
      <c r="AV1182" s="12" t="s">
        <v>84</v>
      </c>
      <c r="AW1182" s="12" t="s">
        <v>37</v>
      </c>
      <c r="AX1182" s="12" t="s">
        <v>82</v>
      </c>
      <c r="AY1182" s="225" t="s">
        <v>159</v>
      </c>
    </row>
    <row r="1183" spans="2:65" s="1" customFormat="1" ht="16.5" customHeight="1" x14ac:dyDescent="0.3">
      <c r="B1183" s="41"/>
      <c r="C1183" s="237" t="s">
        <v>1710</v>
      </c>
      <c r="D1183" s="237" t="s">
        <v>422</v>
      </c>
      <c r="E1183" s="238" t="s">
        <v>1711</v>
      </c>
      <c r="F1183" s="239" t="s">
        <v>1712</v>
      </c>
      <c r="G1183" s="240" t="s">
        <v>456</v>
      </c>
      <c r="H1183" s="241">
        <v>3</v>
      </c>
      <c r="I1183" s="242"/>
      <c r="J1183" s="243">
        <f>ROUND(I1183*H1183,2)</f>
        <v>0</v>
      </c>
      <c r="K1183" s="239" t="s">
        <v>165</v>
      </c>
      <c r="L1183" s="244"/>
      <c r="M1183" s="245" t="s">
        <v>30</v>
      </c>
      <c r="N1183" s="246" t="s">
        <v>45</v>
      </c>
      <c r="O1183" s="42"/>
      <c r="P1183" s="201">
        <f>O1183*H1183</f>
        <v>0</v>
      </c>
      <c r="Q1183" s="201">
        <v>5.5000000000000003E-4</v>
      </c>
      <c r="R1183" s="201">
        <f>Q1183*H1183</f>
        <v>1.65E-3</v>
      </c>
      <c r="S1183" s="201">
        <v>0</v>
      </c>
      <c r="T1183" s="202">
        <f>S1183*H1183</f>
        <v>0</v>
      </c>
      <c r="AR1183" s="24" t="s">
        <v>377</v>
      </c>
      <c r="AT1183" s="24" t="s">
        <v>422</v>
      </c>
      <c r="AU1183" s="24" t="s">
        <v>84</v>
      </c>
      <c r="AY1183" s="24" t="s">
        <v>159</v>
      </c>
      <c r="BE1183" s="203">
        <f>IF(N1183="základní",J1183,0)</f>
        <v>0</v>
      </c>
      <c r="BF1183" s="203">
        <f>IF(N1183="snížená",J1183,0)</f>
        <v>0</v>
      </c>
      <c r="BG1183" s="203">
        <f>IF(N1183="zákl. přenesená",J1183,0)</f>
        <v>0</v>
      </c>
      <c r="BH1183" s="203">
        <f>IF(N1183="sníž. přenesená",J1183,0)</f>
        <v>0</v>
      </c>
      <c r="BI1183" s="203">
        <f>IF(N1183="nulová",J1183,0)</f>
        <v>0</v>
      </c>
      <c r="BJ1183" s="24" t="s">
        <v>82</v>
      </c>
      <c r="BK1183" s="203">
        <f>ROUND(I1183*H1183,2)</f>
        <v>0</v>
      </c>
      <c r="BL1183" s="24" t="s">
        <v>271</v>
      </c>
      <c r="BM1183" s="24" t="s">
        <v>1713</v>
      </c>
    </row>
    <row r="1184" spans="2:65" s="1" customFormat="1" ht="25.5" customHeight="1" x14ac:dyDescent="0.3">
      <c r="B1184" s="41"/>
      <c r="C1184" s="192" t="s">
        <v>1714</v>
      </c>
      <c r="D1184" s="192" t="s">
        <v>161</v>
      </c>
      <c r="E1184" s="193" t="s">
        <v>1715</v>
      </c>
      <c r="F1184" s="194" t="s">
        <v>1716</v>
      </c>
      <c r="G1184" s="195" t="s">
        <v>214</v>
      </c>
      <c r="H1184" s="196">
        <v>6</v>
      </c>
      <c r="I1184" s="197"/>
      <c r="J1184" s="198">
        <f>ROUND(I1184*H1184,2)</f>
        <v>0</v>
      </c>
      <c r="K1184" s="194" t="s">
        <v>30</v>
      </c>
      <c r="L1184" s="61"/>
      <c r="M1184" s="199" t="s">
        <v>30</v>
      </c>
      <c r="N1184" s="200" t="s">
        <v>45</v>
      </c>
      <c r="O1184" s="42"/>
      <c r="P1184" s="201">
        <f>O1184*H1184</f>
        <v>0</v>
      </c>
      <c r="Q1184" s="201">
        <v>1.17E-3</v>
      </c>
      <c r="R1184" s="201">
        <f>Q1184*H1184</f>
        <v>7.0200000000000002E-3</v>
      </c>
      <c r="S1184" s="201">
        <v>0</v>
      </c>
      <c r="T1184" s="202">
        <f>S1184*H1184</f>
        <v>0</v>
      </c>
      <c r="AR1184" s="24" t="s">
        <v>271</v>
      </c>
      <c r="AT1184" s="24" t="s">
        <v>161</v>
      </c>
      <c r="AU1184" s="24" t="s">
        <v>84</v>
      </c>
      <c r="AY1184" s="24" t="s">
        <v>159</v>
      </c>
      <c r="BE1184" s="203">
        <f>IF(N1184="základní",J1184,0)</f>
        <v>0</v>
      </c>
      <c r="BF1184" s="203">
        <f>IF(N1184="snížená",J1184,0)</f>
        <v>0</v>
      </c>
      <c r="BG1184" s="203">
        <f>IF(N1184="zákl. přenesená",J1184,0)</f>
        <v>0</v>
      </c>
      <c r="BH1184" s="203">
        <f>IF(N1184="sníž. přenesená",J1184,0)</f>
        <v>0</v>
      </c>
      <c r="BI1184" s="203">
        <f>IF(N1184="nulová",J1184,0)</f>
        <v>0</v>
      </c>
      <c r="BJ1184" s="24" t="s">
        <v>82</v>
      </c>
      <c r="BK1184" s="203">
        <f>ROUND(I1184*H1184,2)</f>
        <v>0</v>
      </c>
      <c r="BL1184" s="24" t="s">
        <v>271</v>
      </c>
      <c r="BM1184" s="24" t="s">
        <v>1717</v>
      </c>
    </row>
    <row r="1185" spans="2:65" s="11" customFormat="1" ht="12" x14ac:dyDescent="0.3">
      <c r="B1185" s="204"/>
      <c r="C1185" s="205"/>
      <c r="D1185" s="206" t="s">
        <v>168</v>
      </c>
      <c r="E1185" s="207" t="s">
        <v>30</v>
      </c>
      <c r="F1185" s="208" t="s">
        <v>1718</v>
      </c>
      <c r="G1185" s="205"/>
      <c r="H1185" s="207" t="s">
        <v>30</v>
      </c>
      <c r="I1185" s="209"/>
      <c r="J1185" s="205"/>
      <c r="K1185" s="205"/>
      <c r="L1185" s="210"/>
      <c r="M1185" s="211"/>
      <c r="N1185" s="212"/>
      <c r="O1185" s="212"/>
      <c r="P1185" s="212"/>
      <c r="Q1185" s="212"/>
      <c r="R1185" s="212"/>
      <c r="S1185" s="212"/>
      <c r="T1185" s="213"/>
      <c r="AT1185" s="214" t="s">
        <v>168</v>
      </c>
      <c r="AU1185" s="214" t="s">
        <v>84</v>
      </c>
      <c r="AV1185" s="11" t="s">
        <v>82</v>
      </c>
      <c r="AW1185" s="11" t="s">
        <v>37</v>
      </c>
      <c r="AX1185" s="11" t="s">
        <v>74</v>
      </c>
      <c r="AY1185" s="214" t="s">
        <v>159</v>
      </c>
    </row>
    <row r="1186" spans="2:65" s="12" customFormat="1" ht="12" x14ac:dyDescent="0.3">
      <c r="B1186" s="215"/>
      <c r="C1186" s="216"/>
      <c r="D1186" s="206" t="s">
        <v>168</v>
      </c>
      <c r="E1186" s="217" t="s">
        <v>30</v>
      </c>
      <c r="F1186" s="218" t="s">
        <v>1719</v>
      </c>
      <c r="G1186" s="216"/>
      <c r="H1186" s="219">
        <v>6</v>
      </c>
      <c r="I1186" s="220"/>
      <c r="J1186" s="216"/>
      <c r="K1186" s="216"/>
      <c r="L1186" s="221"/>
      <c r="M1186" s="222"/>
      <c r="N1186" s="223"/>
      <c r="O1186" s="223"/>
      <c r="P1186" s="223"/>
      <c r="Q1186" s="223"/>
      <c r="R1186" s="223"/>
      <c r="S1186" s="223"/>
      <c r="T1186" s="224"/>
      <c r="AT1186" s="225" t="s">
        <v>168</v>
      </c>
      <c r="AU1186" s="225" t="s">
        <v>84</v>
      </c>
      <c r="AV1186" s="12" t="s">
        <v>84</v>
      </c>
      <c r="AW1186" s="12" t="s">
        <v>37</v>
      </c>
      <c r="AX1186" s="12" t="s">
        <v>82</v>
      </c>
      <c r="AY1186" s="225" t="s">
        <v>159</v>
      </c>
    </row>
    <row r="1187" spans="2:65" s="1" customFormat="1" ht="25.5" customHeight="1" x14ac:dyDescent="0.3">
      <c r="B1187" s="41"/>
      <c r="C1187" s="237" t="s">
        <v>1720</v>
      </c>
      <c r="D1187" s="237" t="s">
        <v>422</v>
      </c>
      <c r="E1187" s="238" t="s">
        <v>1721</v>
      </c>
      <c r="F1187" s="239" t="s">
        <v>1722</v>
      </c>
      <c r="G1187" s="240" t="s">
        <v>214</v>
      </c>
      <c r="H1187" s="241">
        <v>6</v>
      </c>
      <c r="I1187" s="242"/>
      <c r="J1187" s="243">
        <f>ROUND(I1187*H1187,2)</f>
        <v>0</v>
      </c>
      <c r="K1187" s="239" t="s">
        <v>30</v>
      </c>
      <c r="L1187" s="244"/>
      <c r="M1187" s="245" t="s">
        <v>30</v>
      </c>
      <c r="N1187" s="246" t="s">
        <v>45</v>
      </c>
      <c r="O1187" s="42"/>
      <c r="P1187" s="201">
        <f>O1187*H1187</f>
        <v>0</v>
      </c>
      <c r="Q1187" s="201">
        <v>2.6099999999999999E-3</v>
      </c>
      <c r="R1187" s="201">
        <f>Q1187*H1187</f>
        <v>1.566E-2</v>
      </c>
      <c r="S1187" s="201">
        <v>0</v>
      </c>
      <c r="T1187" s="202">
        <f>S1187*H1187</f>
        <v>0</v>
      </c>
      <c r="AR1187" s="24" t="s">
        <v>377</v>
      </c>
      <c r="AT1187" s="24" t="s">
        <v>422</v>
      </c>
      <c r="AU1187" s="24" t="s">
        <v>84</v>
      </c>
      <c r="AY1187" s="24" t="s">
        <v>159</v>
      </c>
      <c r="BE1187" s="203">
        <f>IF(N1187="základní",J1187,0)</f>
        <v>0</v>
      </c>
      <c r="BF1187" s="203">
        <f>IF(N1187="snížená",J1187,0)</f>
        <v>0</v>
      </c>
      <c r="BG1187" s="203">
        <f>IF(N1187="zákl. přenesená",J1187,0)</f>
        <v>0</v>
      </c>
      <c r="BH1187" s="203">
        <f>IF(N1187="sníž. přenesená",J1187,0)</f>
        <v>0</v>
      </c>
      <c r="BI1187" s="203">
        <f>IF(N1187="nulová",J1187,0)</f>
        <v>0</v>
      </c>
      <c r="BJ1187" s="24" t="s">
        <v>82</v>
      </c>
      <c r="BK1187" s="203">
        <f>ROUND(I1187*H1187,2)</f>
        <v>0</v>
      </c>
      <c r="BL1187" s="24" t="s">
        <v>271</v>
      </c>
      <c r="BM1187" s="24" t="s">
        <v>1723</v>
      </c>
    </row>
    <row r="1188" spans="2:65" s="1" customFormat="1" ht="25.5" customHeight="1" x14ac:dyDescent="0.3">
      <c r="B1188" s="41"/>
      <c r="C1188" s="192" t="s">
        <v>1724</v>
      </c>
      <c r="D1188" s="192" t="s">
        <v>161</v>
      </c>
      <c r="E1188" s="193" t="s">
        <v>1725</v>
      </c>
      <c r="F1188" s="194" t="s">
        <v>1716</v>
      </c>
      <c r="G1188" s="195" t="s">
        <v>214</v>
      </c>
      <c r="H1188" s="196">
        <v>207</v>
      </c>
      <c r="I1188" s="197"/>
      <c r="J1188" s="198">
        <f>ROUND(I1188*H1188,2)</f>
        <v>0</v>
      </c>
      <c r="K1188" s="194" t="s">
        <v>30</v>
      </c>
      <c r="L1188" s="61"/>
      <c r="M1188" s="199" t="s">
        <v>30</v>
      </c>
      <c r="N1188" s="200" t="s">
        <v>45</v>
      </c>
      <c r="O1188" s="42"/>
      <c r="P1188" s="201">
        <f>O1188*H1188</f>
        <v>0</v>
      </c>
      <c r="Q1188" s="201">
        <v>1.17E-3</v>
      </c>
      <c r="R1188" s="201">
        <f>Q1188*H1188</f>
        <v>0.24219000000000002</v>
      </c>
      <c r="S1188" s="201">
        <v>0</v>
      </c>
      <c r="T1188" s="202">
        <f>S1188*H1188</f>
        <v>0</v>
      </c>
      <c r="AR1188" s="24" t="s">
        <v>271</v>
      </c>
      <c r="AT1188" s="24" t="s">
        <v>161</v>
      </c>
      <c r="AU1188" s="24" t="s">
        <v>84</v>
      </c>
      <c r="AY1188" s="24" t="s">
        <v>159</v>
      </c>
      <c r="BE1188" s="203">
        <f>IF(N1188="základní",J1188,0)</f>
        <v>0</v>
      </c>
      <c r="BF1188" s="203">
        <f>IF(N1188="snížená",J1188,0)</f>
        <v>0</v>
      </c>
      <c r="BG1188" s="203">
        <f>IF(N1188="zákl. přenesená",J1188,0)</f>
        <v>0</v>
      </c>
      <c r="BH1188" s="203">
        <f>IF(N1188="sníž. přenesená",J1188,0)</f>
        <v>0</v>
      </c>
      <c r="BI1188" s="203">
        <f>IF(N1188="nulová",J1188,0)</f>
        <v>0</v>
      </c>
      <c r="BJ1188" s="24" t="s">
        <v>82</v>
      </c>
      <c r="BK1188" s="203">
        <f>ROUND(I1188*H1188,2)</f>
        <v>0</v>
      </c>
      <c r="BL1188" s="24" t="s">
        <v>271</v>
      </c>
      <c r="BM1188" s="24" t="s">
        <v>1726</v>
      </c>
    </row>
    <row r="1189" spans="2:65" s="11" customFormat="1" ht="12" x14ac:dyDescent="0.3">
      <c r="B1189" s="204"/>
      <c r="C1189" s="205"/>
      <c r="D1189" s="206" t="s">
        <v>168</v>
      </c>
      <c r="E1189" s="207" t="s">
        <v>30</v>
      </c>
      <c r="F1189" s="208" t="s">
        <v>1727</v>
      </c>
      <c r="G1189" s="205"/>
      <c r="H1189" s="207" t="s">
        <v>30</v>
      </c>
      <c r="I1189" s="209"/>
      <c r="J1189" s="205"/>
      <c r="K1189" s="205"/>
      <c r="L1189" s="210"/>
      <c r="M1189" s="211"/>
      <c r="N1189" s="212"/>
      <c r="O1189" s="212"/>
      <c r="P1189" s="212"/>
      <c r="Q1189" s="212"/>
      <c r="R1189" s="212"/>
      <c r="S1189" s="212"/>
      <c r="T1189" s="213"/>
      <c r="AT1189" s="214" t="s">
        <v>168</v>
      </c>
      <c r="AU1189" s="214" t="s">
        <v>84</v>
      </c>
      <c r="AV1189" s="11" t="s">
        <v>82</v>
      </c>
      <c r="AW1189" s="11" t="s">
        <v>37</v>
      </c>
      <c r="AX1189" s="11" t="s">
        <v>74</v>
      </c>
      <c r="AY1189" s="214" t="s">
        <v>159</v>
      </c>
    </row>
    <row r="1190" spans="2:65" s="12" customFormat="1" ht="12" x14ac:dyDescent="0.3">
      <c r="B1190" s="215"/>
      <c r="C1190" s="216"/>
      <c r="D1190" s="206" t="s">
        <v>168</v>
      </c>
      <c r="E1190" s="217" t="s">
        <v>30</v>
      </c>
      <c r="F1190" s="218" t="s">
        <v>1728</v>
      </c>
      <c r="G1190" s="216"/>
      <c r="H1190" s="219">
        <v>207</v>
      </c>
      <c r="I1190" s="220"/>
      <c r="J1190" s="216"/>
      <c r="K1190" s="216"/>
      <c r="L1190" s="221"/>
      <c r="M1190" s="222"/>
      <c r="N1190" s="223"/>
      <c r="O1190" s="223"/>
      <c r="P1190" s="223"/>
      <c r="Q1190" s="223"/>
      <c r="R1190" s="223"/>
      <c r="S1190" s="223"/>
      <c r="T1190" s="224"/>
      <c r="AT1190" s="225" t="s">
        <v>168</v>
      </c>
      <c r="AU1190" s="225" t="s">
        <v>84</v>
      </c>
      <c r="AV1190" s="12" t="s">
        <v>84</v>
      </c>
      <c r="AW1190" s="12" t="s">
        <v>37</v>
      </c>
      <c r="AX1190" s="12" t="s">
        <v>82</v>
      </c>
      <c r="AY1190" s="225" t="s">
        <v>159</v>
      </c>
    </row>
    <row r="1191" spans="2:65" s="11" customFormat="1" ht="12" x14ac:dyDescent="0.3">
      <c r="B1191" s="204"/>
      <c r="C1191" s="205"/>
      <c r="D1191" s="206" t="s">
        <v>168</v>
      </c>
      <c r="E1191" s="207" t="s">
        <v>30</v>
      </c>
      <c r="F1191" s="208" t="s">
        <v>1729</v>
      </c>
      <c r="G1191" s="205"/>
      <c r="H1191" s="207" t="s">
        <v>30</v>
      </c>
      <c r="I1191" s="209"/>
      <c r="J1191" s="205"/>
      <c r="K1191" s="205"/>
      <c r="L1191" s="210"/>
      <c r="M1191" s="211"/>
      <c r="N1191" s="212"/>
      <c r="O1191" s="212"/>
      <c r="P1191" s="212"/>
      <c r="Q1191" s="212"/>
      <c r="R1191" s="212"/>
      <c r="S1191" s="212"/>
      <c r="T1191" s="213"/>
      <c r="AT1191" s="214" t="s">
        <v>168</v>
      </c>
      <c r="AU1191" s="214" t="s">
        <v>84</v>
      </c>
      <c r="AV1191" s="11" t="s">
        <v>82</v>
      </c>
      <c r="AW1191" s="11" t="s">
        <v>37</v>
      </c>
      <c r="AX1191" s="11" t="s">
        <v>74</v>
      </c>
      <c r="AY1191" s="214" t="s">
        <v>159</v>
      </c>
    </row>
    <row r="1192" spans="2:65" s="11" customFormat="1" ht="12" x14ac:dyDescent="0.3">
      <c r="B1192" s="204"/>
      <c r="C1192" s="205"/>
      <c r="D1192" s="206" t="s">
        <v>168</v>
      </c>
      <c r="E1192" s="207" t="s">
        <v>30</v>
      </c>
      <c r="F1192" s="208" t="s">
        <v>1730</v>
      </c>
      <c r="G1192" s="205"/>
      <c r="H1192" s="207" t="s">
        <v>30</v>
      </c>
      <c r="I1192" s="209"/>
      <c r="J1192" s="205"/>
      <c r="K1192" s="205"/>
      <c r="L1192" s="210"/>
      <c r="M1192" s="211"/>
      <c r="N1192" s="212"/>
      <c r="O1192" s="212"/>
      <c r="P1192" s="212"/>
      <c r="Q1192" s="212"/>
      <c r="R1192" s="212"/>
      <c r="S1192" s="212"/>
      <c r="T1192" s="213"/>
      <c r="AT1192" s="214" t="s">
        <v>168</v>
      </c>
      <c r="AU1192" s="214" t="s">
        <v>84</v>
      </c>
      <c r="AV1192" s="11" t="s">
        <v>82</v>
      </c>
      <c r="AW1192" s="11" t="s">
        <v>37</v>
      </c>
      <c r="AX1192" s="11" t="s">
        <v>74</v>
      </c>
      <c r="AY1192" s="214" t="s">
        <v>159</v>
      </c>
    </row>
    <row r="1193" spans="2:65" s="1" customFormat="1" ht="25.5" customHeight="1" x14ac:dyDescent="0.3">
      <c r="B1193" s="41"/>
      <c r="C1193" s="237" t="s">
        <v>1731</v>
      </c>
      <c r="D1193" s="237" t="s">
        <v>422</v>
      </c>
      <c r="E1193" s="238" t="s">
        <v>1732</v>
      </c>
      <c r="F1193" s="239" t="s">
        <v>1733</v>
      </c>
      <c r="G1193" s="240" t="s">
        <v>214</v>
      </c>
      <c r="H1193" s="241">
        <v>207</v>
      </c>
      <c r="I1193" s="242"/>
      <c r="J1193" s="243">
        <f>ROUND(I1193*H1193,2)</f>
        <v>0</v>
      </c>
      <c r="K1193" s="239" t="s">
        <v>30</v>
      </c>
      <c r="L1193" s="244"/>
      <c r="M1193" s="245" t="s">
        <v>30</v>
      </c>
      <c r="N1193" s="246" t="s">
        <v>45</v>
      </c>
      <c r="O1193" s="42"/>
      <c r="P1193" s="201">
        <f>O1193*H1193</f>
        <v>0</v>
      </c>
      <c r="Q1193" s="201">
        <v>6.0000000000000001E-3</v>
      </c>
      <c r="R1193" s="201">
        <f>Q1193*H1193</f>
        <v>1.242</v>
      </c>
      <c r="S1193" s="201">
        <v>0</v>
      </c>
      <c r="T1193" s="202">
        <f>S1193*H1193</f>
        <v>0</v>
      </c>
      <c r="AR1193" s="24" t="s">
        <v>377</v>
      </c>
      <c r="AT1193" s="24" t="s">
        <v>422</v>
      </c>
      <c r="AU1193" s="24" t="s">
        <v>84</v>
      </c>
      <c r="AY1193" s="24" t="s">
        <v>159</v>
      </c>
      <c r="BE1193" s="203">
        <f>IF(N1193="základní",J1193,0)</f>
        <v>0</v>
      </c>
      <c r="BF1193" s="203">
        <f>IF(N1193="snížená",J1193,0)</f>
        <v>0</v>
      </c>
      <c r="BG1193" s="203">
        <f>IF(N1193="zákl. přenesená",J1193,0)</f>
        <v>0</v>
      </c>
      <c r="BH1193" s="203">
        <f>IF(N1193="sníž. přenesená",J1193,0)</f>
        <v>0</v>
      </c>
      <c r="BI1193" s="203">
        <f>IF(N1193="nulová",J1193,0)</f>
        <v>0</v>
      </c>
      <c r="BJ1193" s="24" t="s">
        <v>82</v>
      </c>
      <c r="BK1193" s="203">
        <f>ROUND(I1193*H1193,2)</f>
        <v>0</v>
      </c>
      <c r="BL1193" s="24" t="s">
        <v>271</v>
      </c>
      <c r="BM1193" s="24" t="s">
        <v>1734</v>
      </c>
    </row>
    <row r="1194" spans="2:65" s="11" customFormat="1" ht="12" x14ac:dyDescent="0.3">
      <c r="B1194" s="204"/>
      <c r="C1194" s="205"/>
      <c r="D1194" s="206" t="s">
        <v>168</v>
      </c>
      <c r="E1194" s="207" t="s">
        <v>30</v>
      </c>
      <c r="F1194" s="208" t="s">
        <v>1735</v>
      </c>
      <c r="G1194" s="205"/>
      <c r="H1194" s="207" t="s">
        <v>30</v>
      </c>
      <c r="I1194" s="209"/>
      <c r="J1194" s="205"/>
      <c r="K1194" s="205"/>
      <c r="L1194" s="210"/>
      <c r="M1194" s="211"/>
      <c r="N1194" s="212"/>
      <c r="O1194" s="212"/>
      <c r="P1194" s="212"/>
      <c r="Q1194" s="212"/>
      <c r="R1194" s="212"/>
      <c r="S1194" s="212"/>
      <c r="T1194" s="213"/>
      <c r="AT1194" s="214" t="s">
        <v>168</v>
      </c>
      <c r="AU1194" s="214" t="s">
        <v>84</v>
      </c>
      <c r="AV1194" s="11" t="s">
        <v>82</v>
      </c>
      <c r="AW1194" s="11" t="s">
        <v>37</v>
      </c>
      <c r="AX1194" s="11" t="s">
        <v>74</v>
      </c>
      <c r="AY1194" s="214" t="s">
        <v>159</v>
      </c>
    </row>
    <row r="1195" spans="2:65" s="11" customFormat="1" ht="12" x14ac:dyDescent="0.3">
      <c r="B1195" s="204"/>
      <c r="C1195" s="205"/>
      <c r="D1195" s="206" t="s">
        <v>168</v>
      </c>
      <c r="E1195" s="207" t="s">
        <v>30</v>
      </c>
      <c r="F1195" s="208" t="s">
        <v>1730</v>
      </c>
      <c r="G1195" s="205"/>
      <c r="H1195" s="207" t="s">
        <v>30</v>
      </c>
      <c r="I1195" s="209"/>
      <c r="J1195" s="205"/>
      <c r="K1195" s="205"/>
      <c r="L1195" s="210"/>
      <c r="M1195" s="211"/>
      <c r="N1195" s="212"/>
      <c r="O1195" s="212"/>
      <c r="P1195" s="212"/>
      <c r="Q1195" s="212"/>
      <c r="R1195" s="212"/>
      <c r="S1195" s="212"/>
      <c r="T1195" s="213"/>
      <c r="AT1195" s="214" t="s">
        <v>168</v>
      </c>
      <c r="AU1195" s="214" t="s">
        <v>84</v>
      </c>
      <c r="AV1195" s="11" t="s">
        <v>82</v>
      </c>
      <c r="AW1195" s="11" t="s">
        <v>37</v>
      </c>
      <c r="AX1195" s="11" t="s">
        <v>74</v>
      </c>
      <c r="AY1195" s="214" t="s">
        <v>159</v>
      </c>
    </row>
    <row r="1196" spans="2:65" s="12" customFormat="1" ht="12" x14ac:dyDescent="0.3">
      <c r="B1196" s="215"/>
      <c r="C1196" s="216"/>
      <c r="D1196" s="206" t="s">
        <v>168</v>
      </c>
      <c r="E1196" s="217" t="s">
        <v>30</v>
      </c>
      <c r="F1196" s="218" t="s">
        <v>1736</v>
      </c>
      <c r="G1196" s="216"/>
      <c r="H1196" s="219">
        <v>207</v>
      </c>
      <c r="I1196" s="220"/>
      <c r="J1196" s="216"/>
      <c r="K1196" s="216"/>
      <c r="L1196" s="221"/>
      <c r="M1196" s="222"/>
      <c r="N1196" s="223"/>
      <c r="O1196" s="223"/>
      <c r="P1196" s="223"/>
      <c r="Q1196" s="223"/>
      <c r="R1196" s="223"/>
      <c r="S1196" s="223"/>
      <c r="T1196" s="224"/>
      <c r="AT1196" s="225" t="s">
        <v>168</v>
      </c>
      <c r="AU1196" s="225" t="s">
        <v>84</v>
      </c>
      <c r="AV1196" s="12" t="s">
        <v>84</v>
      </c>
      <c r="AW1196" s="12" t="s">
        <v>37</v>
      </c>
      <c r="AX1196" s="12" t="s">
        <v>82</v>
      </c>
      <c r="AY1196" s="225" t="s">
        <v>159</v>
      </c>
    </row>
    <row r="1197" spans="2:65" s="1" customFormat="1" ht="16.5" customHeight="1" x14ac:dyDescent="0.3">
      <c r="B1197" s="41"/>
      <c r="C1197" s="192" t="s">
        <v>1737</v>
      </c>
      <c r="D1197" s="192" t="s">
        <v>161</v>
      </c>
      <c r="E1197" s="193" t="s">
        <v>1738</v>
      </c>
      <c r="F1197" s="194" t="s">
        <v>1739</v>
      </c>
      <c r="G1197" s="195" t="s">
        <v>214</v>
      </c>
      <c r="H1197" s="196">
        <v>12</v>
      </c>
      <c r="I1197" s="197"/>
      <c r="J1197" s="198">
        <f>ROUND(I1197*H1197,2)</f>
        <v>0</v>
      </c>
      <c r="K1197" s="194" t="s">
        <v>30</v>
      </c>
      <c r="L1197" s="61"/>
      <c r="M1197" s="199" t="s">
        <v>30</v>
      </c>
      <c r="N1197" s="200" t="s">
        <v>45</v>
      </c>
      <c r="O1197" s="42"/>
      <c r="P1197" s="201">
        <f>O1197*H1197</f>
        <v>0</v>
      </c>
      <c r="Q1197" s="201">
        <v>0</v>
      </c>
      <c r="R1197" s="201">
        <f>Q1197*H1197</f>
        <v>0</v>
      </c>
      <c r="S1197" s="201">
        <v>0</v>
      </c>
      <c r="T1197" s="202">
        <f>S1197*H1197</f>
        <v>0</v>
      </c>
      <c r="AR1197" s="24" t="s">
        <v>271</v>
      </c>
      <c r="AT1197" s="24" t="s">
        <v>161</v>
      </c>
      <c r="AU1197" s="24" t="s">
        <v>84</v>
      </c>
      <c r="AY1197" s="24" t="s">
        <v>159</v>
      </c>
      <c r="BE1197" s="203">
        <f>IF(N1197="základní",J1197,0)</f>
        <v>0</v>
      </c>
      <c r="BF1197" s="203">
        <f>IF(N1197="snížená",J1197,0)</f>
        <v>0</v>
      </c>
      <c r="BG1197" s="203">
        <f>IF(N1197="zákl. přenesená",J1197,0)</f>
        <v>0</v>
      </c>
      <c r="BH1197" s="203">
        <f>IF(N1197="sníž. přenesená",J1197,0)</f>
        <v>0</v>
      </c>
      <c r="BI1197" s="203">
        <f>IF(N1197="nulová",J1197,0)</f>
        <v>0</v>
      </c>
      <c r="BJ1197" s="24" t="s">
        <v>82</v>
      </c>
      <c r="BK1197" s="203">
        <f>ROUND(I1197*H1197,2)</f>
        <v>0</v>
      </c>
      <c r="BL1197" s="24" t="s">
        <v>271</v>
      </c>
      <c r="BM1197" s="24" t="s">
        <v>1740</v>
      </c>
    </row>
    <row r="1198" spans="2:65" s="1" customFormat="1" ht="16.5" customHeight="1" x14ac:dyDescent="0.3">
      <c r="B1198" s="41"/>
      <c r="C1198" s="237" t="s">
        <v>1741</v>
      </c>
      <c r="D1198" s="237" t="s">
        <v>422</v>
      </c>
      <c r="E1198" s="238" t="s">
        <v>1742</v>
      </c>
      <c r="F1198" s="239" t="s">
        <v>1743</v>
      </c>
      <c r="G1198" s="240" t="s">
        <v>214</v>
      </c>
      <c r="H1198" s="241">
        <v>12</v>
      </c>
      <c r="I1198" s="242"/>
      <c r="J1198" s="243">
        <f>ROUND(I1198*H1198,2)</f>
        <v>0</v>
      </c>
      <c r="K1198" s="239" t="s">
        <v>30</v>
      </c>
      <c r="L1198" s="244"/>
      <c r="M1198" s="245" t="s">
        <v>30</v>
      </c>
      <c r="N1198" s="246" t="s">
        <v>45</v>
      </c>
      <c r="O1198" s="42"/>
      <c r="P1198" s="201">
        <f>O1198*H1198</f>
        <v>0</v>
      </c>
      <c r="Q1198" s="201">
        <v>1.2999999999999999E-2</v>
      </c>
      <c r="R1198" s="201">
        <f>Q1198*H1198</f>
        <v>0.156</v>
      </c>
      <c r="S1198" s="201">
        <v>0</v>
      </c>
      <c r="T1198" s="202">
        <f>S1198*H1198</f>
        <v>0</v>
      </c>
      <c r="AR1198" s="24" t="s">
        <v>377</v>
      </c>
      <c r="AT1198" s="24" t="s">
        <v>422</v>
      </c>
      <c r="AU1198" s="24" t="s">
        <v>84</v>
      </c>
      <c r="AY1198" s="24" t="s">
        <v>159</v>
      </c>
      <c r="BE1198" s="203">
        <f>IF(N1198="základní",J1198,0)</f>
        <v>0</v>
      </c>
      <c r="BF1198" s="203">
        <f>IF(N1198="snížená",J1198,0)</f>
        <v>0</v>
      </c>
      <c r="BG1198" s="203">
        <f>IF(N1198="zákl. přenesená",J1198,0)</f>
        <v>0</v>
      </c>
      <c r="BH1198" s="203">
        <f>IF(N1198="sníž. přenesená",J1198,0)</f>
        <v>0</v>
      </c>
      <c r="BI1198" s="203">
        <f>IF(N1198="nulová",J1198,0)</f>
        <v>0</v>
      </c>
      <c r="BJ1198" s="24" t="s">
        <v>82</v>
      </c>
      <c r="BK1198" s="203">
        <f>ROUND(I1198*H1198,2)</f>
        <v>0</v>
      </c>
      <c r="BL1198" s="24" t="s">
        <v>271</v>
      </c>
      <c r="BM1198" s="24" t="s">
        <v>1744</v>
      </c>
    </row>
    <row r="1199" spans="2:65" s="11" customFormat="1" ht="12" x14ac:dyDescent="0.3">
      <c r="B1199" s="204"/>
      <c r="C1199" s="205"/>
      <c r="D1199" s="206" t="s">
        <v>168</v>
      </c>
      <c r="E1199" s="207" t="s">
        <v>30</v>
      </c>
      <c r="F1199" s="208" t="s">
        <v>1745</v>
      </c>
      <c r="G1199" s="205"/>
      <c r="H1199" s="207" t="s">
        <v>30</v>
      </c>
      <c r="I1199" s="209"/>
      <c r="J1199" s="205"/>
      <c r="K1199" s="205"/>
      <c r="L1199" s="210"/>
      <c r="M1199" s="211"/>
      <c r="N1199" s="212"/>
      <c r="O1199" s="212"/>
      <c r="P1199" s="212"/>
      <c r="Q1199" s="212"/>
      <c r="R1199" s="212"/>
      <c r="S1199" s="212"/>
      <c r="T1199" s="213"/>
      <c r="AT1199" s="214" t="s">
        <v>168</v>
      </c>
      <c r="AU1199" s="214" t="s">
        <v>84</v>
      </c>
      <c r="AV1199" s="11" t="s">
        <v>82</v>
      </c>
      <c r="AW1199" s="11" t="s">
        <v>37</v>
      </c>
      <c r="AX1199" s="11" t="s">
        <v>74</v>
      </c>
      <c r="AY1199" s="214" t="s">
        <v>159</v>
      </c>
    </row>
    <row r="1200" spans="2:65" s="11" customFormat="1" ht="12" x14ac:dyDescent="0.3">
      <c r="B1200" s="204"/>
      <c r="C1200" s="205"/>
      <c r="D1200" s="206" t="s">
        <v>168</v>
      </c>
      <c r="E1200" s="207" t="s">
        <v>30</v>
      </c>
      <c r="F1200" s="208" t="s">
        <v>1746</v>
      </c>
      <c r="G1200" s="205"/>
      <c r="H1200" s="207" t="s">
        <v>30</v>
      </c>
      <c r="I1200" s="209"/>
      <c r="J1200" s="205"/>
      <c r="K1200" s="205"/>
      <c r="L1200" s="210"/>
      <c r="M1200" s="211"/>
      <c r="N1200" s="212"/>
      <c r="O1200" s="212"/>
      <c r="P1200" s="212"/>
      <c r="Q1200" s="212"/>
      <c r="R1200" s="212"/>
      <c r="S1200" s="212"/>
      <c r="T1200" s="213"/>
      <c r="AT1200" s="214" t="s">
        <v>168</v>
      </c>
      <c r="AU1200" s="214" t="s">
        <v>84</v>
      </c>
      <c r="AV1200" s="11" t="s">
        <v>82</v>
      </c>
      <c r="AW1200" s="11" t="s">
        <v>37</v>
      </c>
      <c r="AX1200" s="11" t="s">
        <v>74</v>
      </c>
      <c r="AY1200" s="214" t="s">
        <v>159</v>
      </c>
    </row>
    <row r="1201" spans="2:65" s="12" customFormat="1" ht="12" x14ac:dyDescent="0.3">
      <c r="B1201" s="215"/>
      <c r="C1201" s="216"/>
      <c r="D1201" s="206" t="s">
        <v>168</v>
      </c>
      <c r="E1201" s="217" t="s">
        <v>30</v>
      </c>
      <c r="F1201" s="218" t="s">
        <v>1747</v>
      </c>
      <c r="G1201" s="216"/>
      <c r="H1201" s="219">
        <v>12</v>
      </c>
      <c r="I1201" s="220"/>
      <c r="J1201" s="216"/>
      <c r="K1201" s="216"/>
      <c r="L1201" s="221"/>
      <c r="M1201" s="222"/>
      <c r="N1201" s="223"/>
      <c r="O1201" s="223"/>
      <c r="P1201" s="223"/>
      <c r="Q1201" s="223"/>
      <c r="R1201" s="223"/>
      <c r="S1201" s="223"/>
      <c r="T1201" s="224"/>
      <c r="AT1201" s="225" t="s">
        <v>168</v>
      </c>
      <c r="AU1201" s="225" t="s">
        <v>84</v>
      </c>
      <c r="AV1201" s="12" t="s">
        <v>84</v>
      </c>
      <c r="AW1201" s="12" t="s">
        <v>37</v>
      </c>
      <c r="AX1201" s="12" t="s">
        <v>82</v>
      </c>
      <c r="AY1201" s="225" t="s">
        <v>159</v>
      </c>
    </row>
    <row r="1202" spans="2:65" s="1" customFormat="1" ht="38.25" customHeight="1" x14ac:dyDescent="0.3">
      <c r="B1202" s="41"/>
      <c r="C1202" s="192" t="s">
        <v>1748</v>
      </c>
      <c r="D1202" s="192" t="s">
        <v>161</v>
      </c>
      <c r="E1202" s="193" t="s">
        <v>1749</v>
      </c>
      <c r="F1202" s="194" t="s">
        <v>1750</v>
      </c>
      <c r="G1202" s="195" t="s">
        <v>456</v>
      </c>
      <c r="H1202" s="196">
        <v>1</v>
      </c>
      <c r="I1202" s="197"/>
      <c r="J1202" s="198">
        <f>ROUND(I1202*H1202,2)</f>
        <v>0</v>
      </c>
      <c r="K1202" s="194" t="s">
        <v>165</v>
      </c>
      <c r="L1202" s="61"/>
      <c r="M1202" s="199" t="s">
        <v>30</v>
      </c>
      <c r="N1202" s="200" t="s">
        <v>45</v>
      </c>
      <c r="O1202" s="42"/>
      <c r="P1202" s="201">
        <f>O1202*H1202</f>
        <v>0</v>
      </c>
      <c r="Q1202" s="201">
        <v>2.2000000000000001E-4</v>
      </c>
      <c r="R1202" s="201">
        <f>Q1202*H1202</f>
        <v>2.2000000000000001E-4</v>
      </c>
      <c r="S1202" s="201">
        <v>0</v>
      </c>
      <c r="T1202" s="202">
        <f>S1202*H1202</f>
        <v>0</v>
      </c>
      <c r="AR1202" s="24" t="s">
        <v>271</v>
      </c>
      <c r="AT1202" s="24" t="s">
        <v>161</v>
      </c>
      <c r="AU1202" s="24" t="s">
        <v>84</v>
      </c>
      <c r="AY1202" s="24" t="s">
        <v>159</v>
      </c>
      <c r="BE1202" s="203">
        <f>IF(N1202="základní",J1202,0)</f>
        <v>0</v>
      </c>
      <c r="BF1202" s="203">
        <f>IF(N1202="snížená",J1202,0)</f>
        <v>0</v>
      </c>
      <c r="BG1202" s="203">
        <f>IF(N1202="zákl. přenesená",J1202,0)</f>
        <v>0</v>
      </c>
      <c r="BH1202" s="203">
        <f>IF(N1202="sníž. přenesená",J1202,0)</f>
        <v>0</v>
      </c>
      <c r="BI1202" s="203">
        <f>IF(N1202="nulová",J1202,0)</f>
        <v>0</v>
      </c>
      <c r="BJ1202" s="24" t="s">
        <v>82</v>
      </c>
      <c r="BK1202" s="203">
        <f>ROUND(I1202*H1202,2)</f>
        <v>0</v>
      </c>
      <c r="BL1202" s="24" t="s">
        <v>271</v>
      </c>
      <c r="BM1202" s="24" t="s">
        <v>1751</v>
      </c>
    </row>
    <row r="1203" spans="2:65" s="11" customFormat="1" ht="12" x14ac:dyDescent="0.3">
      <c r="B1203" s="204"/>
      <c r="C1203" s="205"/>
      <c r="D1203" s="206" t="s">
        <v>168</v>
      </c>
      <c r="E1203" s="207" t="s">
        <v>30</v>
      </c>
      <c r="F1203" s="208" t="s">
        <v>879</v>
      </c>
      <c r="G1203" s="205"/>
      <c r="H1203" s="207" t="s">
        <v>30</v>
      </c>
      <c r="I1203" s="209"/>
      <c r="J1203" s="205"/>
      <c r="K1203" s="205"/>
      <c r="L1203" s="210"/>
      <c r="M1203" s="211"/>
      <c r="N1203" s="212"/>
      <c r="O1203" s="212"/>
      <c r="P1203" s="212"/>
      <c r="Q1203" s="212"/>
      <c r="R1203" s="212"/>
      <c r="S1203" s="212"/>
      <c r="T1203" s="213"/>
      <c r="AT1203" s="214" t="s">
        <v>168</v>
      </c>
      <c r="AU1203" s="214" t="s">
        <v>84</v>
      </c>
      <c r="AV1203" s="11" t="s">
        <v>82</v>
      </c>
      <c r="AW1203" s="11" t="s">
        <v>37</v>
      </c>
      <c r="AX1203" s="11" t="s">
        <v>74</v>
      </c>
      <c r="AY1203" s="214" t="s">
        <v>159</v>
      </c>
    </row>
    <row r="1204" spans="2:65" s="12" customFormat="1" ht="12" x14ac:dyDescent="0.3">
      <c r="B1204" s="215"/>
      <c r="C1204" s="216"/>
      <c r="D1204" s="206" t="s">
        <v>168</v>
      </c>
      <c r="E1204" s="217" t="s">
        <v>30</v>
      </c>
      <c r="F1204" s="218" t="s">
        <v>82</v>
      </c>
      <c r="G1204" s="216"/>
      <c r="H1204" s="219">
        <v>1</v>
      </c>
      <c r="I1204" s="220"/>
      <c r="J1204" s="216"/>
      <c r="K1204" s="216"/>
      <c r="L1204" s="221"/>
      <c r="M1204" s="222"/>
      <c r="N1204" s="223"/>
      <c r="O1204" s="223"/>
      <c r="P1204" s="223"/>
      <c r="Q1204" s="223"/>
      <c r="R1204" s="223"/>
      <c r="S1204" s="223"/>
      <c r="T1204" s="224"/>
      <c r="AT1204" s="225" t="s">
        <v>168</v>
      </c>
      <c r="AU1204" s="225" t="s">
        <v>84</v>
      </c>
      <c r="AV1204" s="12" t="s">
        <v>84</v>
      </c>
      <c r="AW1204" s="12" t="s">
        <v>37</v>
      </c>
      <c r="AX1204" s="12" t="s">
        <v>82</v>
      </c>
      <c r="AY1204" s="225" t="s">
        <v>159</v>
      </c>
    </row>
    <row r="1205" spans="2:65" s="1" customFormat="1" ht="16.5" customHeight="1" x14ac:dyDescent="0.3">
      <c r="B1205" s="41"/>
      <c r="C1205" s="237" t="s">
        <v>1752</v>
      </c>
      <c r="D1205" s="237" t="s">
        <v>422</v>
      </c>
      <c r="E1205" s="238" t="s">
        <v>1753</v>
      </c>
      <c r="F1205" s="239" t="s">
        <v>1754</v>
      </c>
      <c r="G1205" s="240" t="s">
        <v>456</v>
      </c>
      <c r="H1205" s="241">
        <v>1</v>
      </c>
      <c r="I1205" s="242"/>
      <c r="J1205" s="243">
        <f>ROUND(I1205*H1205,2)</f>
        <v>0</v>
      </c>
      <c r="K1205" s="239" t="s">
        <v>165</v>
      </c>
      <c r="L1205" s="244"/>
      <c r="M1205" s="245" t="s">
        <v>30</v>
      </c>
      <c r="N1205" s="246" t="s">
        <v>45</v>
      </c>
      <c r="O1205" s="42"/>
      <c r="P1205" s="201">
        <f>O1205*H1205</f>
        <v>0</v>
      </c>
      <c r="Q1205" s="201">
        <v>2.5420000000000002E-2</v>
      </c>
      <c r="R1205" s="201">
        <f>Q1205*H1205</f>
        <v>2.5420000000000002E-2</v>
      </c>
      <c r="S1205" s="201">
        <v>0</v>
      </c>
      <c r="T1205" s="202">
        <f>S1205*H1205</f>
        <v>0</v>
      </c>
      <c r="AR1205" s="24" t="s">
        <v>377</v>
      </c>
      <c r="AT1205" s="24" t="s">
        <v>422</v>
      </c>
      <c r="AU1205" s="24" t="s">
        <v>84</v>
      </c>
      <c r="AY1205" s="24" t="s">
        <v>159</v>
      </c>
      <c r="BE1205" s="203">
        <f>IF(N1205="základní",J1205,0)</f>
        <v>0</v>
      </c>
      <c r="BF1205" s="203">
        <f>IF(N1205="snížená",J1205,0)</f>
        <v>0</v>
      </c>
      <c r="BG1205" s="203">
        <f>IF(N1205="zákl. přenesená",J1205,0)</f>
        <v>0</v>
      </c>
      <c r="BH1205" s="203">
        <f>IF(N1205="sníž. přenesená",J1205,0)</f>
        <v>0</v>
      </c>
      <c r="BI1205" s="203">
        <f>IF(N1205="nulová",J1205,0)</f>
        <v>0</v>
      </c>
      <c r="BJ1205" s="24" t="s">
        <v>82</v>
      </c>
      <c r="BK1205" s="203">
        <f>ROUND(I1205*H1205,2)</f>
        <v>0</v>
      </c>
      <c r="BL1205" s="24" t="s">
        <v>271</v>
      </c>
      <c r="BM1205" s="24" t="s">
        <v>1755</v>
      </c>
    </row>
    <row r="1206" spans="2:65" s="11" customFormat="1" ht="12" x14ac:dyDescent="0.3">
      <c r="B1206" s="204"/>
      <c r="C1206" s="205"/>
      <c r="D1206" s="206" t="s">
        <v>168</v>
      </c>
      <c r="E1206" s="207" t="s">
        <v>30</v>
      </c>
      <c r="F1206" s="208" t="s">
        <v>1756</v>
      </c>
      <c r="G1206" s="205"/>
      <c r="H1206" s="207" t="s">
        <v>30</v>
      </c>
      <c r="I1206" s="209"/>
      <c r="J1206" s="205"/>
      <c r="K1206" s="205"/>
      <c r="L1206" s="210"/>
      <c r="M1206" s="211"/>
      <c r="N1206" s="212"/>
      <c r="O1206" s="212"/>
      <c r="P1206" s="212"/>
      <c r="Q1206" s="212"/>
      <c r="R1206" s="212"/>
      <c r="S1206" s="212"/>
      <c r="T1206" s="213"/>
      <c r="AT1206" s="214" t="s">
        <v>168</v>
      </c>
      <c r="AU1206" s="214" t="s">
        <v>84</v>
      </c>
      <c r="AV1206" s="11" t="s">
        <v>82</v>
      </c>
      <c r="AW1206" s="11" t="s">
        <v>37</v>
      </c>
      <c r="AX1206" s="11" t="s">
        <v>74</v>
      </c>
      <c r="AY1206" s="214" t="s">
        <v>159</v>
      </c>
    </row>
    <row r="1207" spans="2:65" s="12" customFormat="1" ht="12" x14ac:dyDescent="0.3">
      <c r="B1207" s="215"/>
      <c r="C1207" s="216"/>
      <c r="D1207" s="206" t="s">
        <v>168</v>
      </c>
      <c r="E1207" s="217" t="s">
        <v>30</v>
      </c>
      <c r="F1207" s="218" t="s">
        <v>82</v>
      </c>
      <c r="G1207" s="216"/>
      <c r="H1207" s="219">
        <v>1</v>
      </c>
      <c r="I1207" s="220"/>
      <c r="J1207" s="216"/>
      <c r="K1207" s="216"/>
      <c r="L1207" s="221"/>
      <c r="M1207" s="222"/>
      <c r="N1207" s="223"/>
      <c r="O1207" s="223"/>
      <c r="P1207" s="223"/>
      <c r="Q1207" s="223"/>
      <c r="R1207" s="223"/>
      <c r="S1207" s="223"/>
      <c r="T1207" s="224"/>
      <c r="AT1207" s="225" t="s">
        <v>168</v>
      </c>
      <c r="AU1207" s="225" t="s">
        <v>84</v>
      </c>
      <c r="AV1207" s="12" t="s">
        <v>84</v>
      </c>
      <c r="AW1207" s="12" t="s">
        <v>37</v>
      </c>
      <c r="AX1207" s="12" t="s">
        <v>82</v>
      </c>
      <c r="AY1207" s="225" t="s">
        <v>159</v>
      </c>
    </row>
    <row r="1208" spans="2:65" s="1" customFormat="1" ht="25.5" customHeight="1" x14ac:dyDescent="0.3">
      <c r="B1208" s="41"/>
      <c r="C1208" s="192" t="s">
        <v>1757</v>
      </c>
      <c r="D1208" s="192" t="s">
        <v>161</v>
      </c>
      <c r="E1208" s="193" t="s">
        <v>1758</v>
      </c>
      <c r="F1208" s="194" t="s">
        <v>1759</v>
      </c>
      <c r="G1208" s="195" t="s">
        <v>208</v>
      </c>
      <c r="H1208" s="196">
        <v>10.51</v>
      </c>
      <c r="I1208" s="197"/>
      <c r="J1208" s="198">
        <f>ROUND(I1208*H1208,2)</f>
        <v>0</v>
      </c>
      <c r="K1208" s="194" t="s">
        <v>165</v>
      </c>
      <c r="L1208" s="61"/>
      <c r="M1208" s="199" t="s">
        <v>30</v>
      </c>
      <c r="N1208" s="200" t="s">
        <v>45</v>
      </c>
      <c r="O1208" s="42"/>
      <c r="P1208" s="201">
        <f>O1208*H1208</f>
        <v>0</v>
      </c>
      <c r="Q1208" s="201">
        <v>0</v>
      </c>
      <c r="R1208" s="201">
        <f>Q1208*H1208</f>
        <v>0</v>
      </c>
      <c r="S1208" s="201">
        <v>0</v>
      </c>
      <c r="T1208" s="202">
        <f>S1208*H1208</f>
        <v>0</v>
      </c>
      <c r="AR1208" s="24" t="s">
        <v>271</v>
      </c>
      <c r="AT1208" s="24" t="s">
        <v>161</v>
      </c>
      <c r="AU1208" s="24" t="s">
        <v>84</v>
      </c>
      <c r="AY1208" s="24" t="s">
        <v>159</v>
      </c>
      <c r="BE1208" s="203">
        <f>IF(N1208="základní",J1208,0)</f>
        <v>0</v>
      </c>
      <c r="BF1208" s="203">
        <f>IF(N1208="snížená",J1208,0)</f>
        <v>0</v>
      </c>
      <c r="BG1208" s="203">
        <f>IF(N1208="zákl. přenesená",J1208,0)</f>
        <v>0</v>
      </c>
      <c r="BH1208" s="203">
        <f>IF(N1208="sníž. přenesená",J1208,0)</f>
        <v>0</v>
      </c>
      <c r="BI1208" s="203">
        <f>IF(N1208="nulová",J1208,0)</f>
        <v>0</v>
      </c>
      <c r="BJ1208" s="24" t="s">
        <v>82</v>
      </c>
      <c r="BK1208" s="203">
        <f>ROUND(I1208*H1208,2)</f>
        <v>0</v>
      </c>
      <c r="BL1208" s="24" t="s">
        <v>271</v>
      </c>
      <c r="BM1208" s="24" t="s">
        <v>1760</v>
      </c>
    </row>
    <row r="1209" spans="2:65" s="10" customFormat="1" ht="29.85" customHeight="1" x14ac:dyDescent="0.35">
      <c r="B1209" s="176"/>
      <c r="C1209" s="177"/>
      <c r="D1209" s="178" t="s">
        <v>73</v>
      </c>
      <c r="E1209" s="190" t="s">
        <v>1761</v>
      </c>
      <c r="F1209" s="190" t="s">
        <v>1762</v>
      </c>
      <c r="G1209" s="177"/>
      <c r="H1209" s="177"/>
      <c r="I1209" s="180"/>
      <c r="J1209" s="191">
        <f>BK1209</f>
        <v>0</v>
      </c>
      <c r="K1209" s="177"/>
      <c r="L1209" s="182"/>
      <c r="M1209" s="183"/>
      <c r="N1209" s="184"/>
      <c r="O1209" s="184"/>
      <c r="P1209" s="185">
        <f>SUM(P1210:P1260)</f>
        <v>0</v>
      </c>
      <c r="Q1209" s="184"/>
      <c r="R1209" s="185">
        <f>SUM(R1210:R1260)</f>
        <v>3.3563000000000003E-2</v>
      </c>
      <c r="S1209" s="184"/>
      <c r="T1209" s="186">
        <f>SUM(T1210:T1260)</f>
        <v>0</v>
      </c>
      <c r="AR1209" s="187" t="s">
        <v>84</v>
      </c>
      <c r="AT1209" s="188" t="s">
        <v>73</v>
      </c>
      <c r="AU1209" s="188" t="s">
        <v>82</v>
      </c>
      <c r="AY1209" s="187" t="s">
        <v>159</v>
      </c>
      <c r="BK1209" s="189">
        <f>SUM(BK1210:BK1260)</f>
        <v>0</v>
      </c>
    </row>
    <row r="1210" spans="2:65" s="1" customFormat="1" ht="38.25" customHeight="1" x14ac:dyDescent="0.3">
      <c r="B1210" s="41"/>
      <c r="C1210" s="192" t="s">
        <v>1763</v>
      </c>
      <c r="D1210" s="192" t="s">
        <v>161</v>
      </c>
      <c r="E1210" s="193" t="s">
        <v>1764</v>
      </c>
      <c r="F1210" s="194" t="s">
        <v>1765</v>
      </c>
      <c r="G1210" s="195" t="s">
        <v>292</v>
      </c>
      <c r="H1210" s="196">
        <v>6.5</v>
      </c>
      <c r="I1210" s="197"/>
      <c r="J1210" s="198">
        <f>ROUND(I1210*H1210,2)</f>
        <v>0</v>
      </c>
      <c r="K1210" s="194" t="s">
        <v>30</v>
      </c>
      <c r="L1210" s="61"/>
      <c r="M1210" s="199" t="s">
        <v>30</v>
      </c>
      <c r="N1210" s="200" t="s">
        <v>45</v>
      </c>
      <c r="O1210" s="42"/>
      <c r="P1210" s="201">
        <f>O1210*H1210</f>
        <v>0</v>
      </c>
      <c r="Q1210" s="201">
        <v>9.3000000000000005E-4</v>
      </c>
      <c r="R1210" s="201">
        <f>Q1210*H1210</f>
        <v>6.045E-3</v>
      </c>
      <c r="S1210" s="201">
        <v>0</v>
      </c>
      <c r="T1210" s="202">
        <f>S1210*H1210</f>
        <v>0</v>
      </c>
      <c r="AR1210" s="24" t="s">
        <v>271</v>
      </c>
      <c r="AT1210" s="24" t="s">
        <v>161</v>
      </c>
      <c r="AU1210" s="24" t="s">
        <v>84</v>
      </c>
      <c r="AY1210" s="24" t="s">
        <v>159</v>
      </c>
      <c r="BE1210" s="203">
        <f>IF(N1210="základní",J1210,0)</f>
        <v>0</v>
      </c>
      <c r="BF1210" s="203">
        <f>IF(N1210="snížená",J1210,0)</f>
        <v>0</v>
      </c>
      <c r="BG1210" s="203">
        <f>IF(N1210="zákl. přenesená",J1210,0)</f>
        <v>0</v>
      </c>
      <c r="BH1210" s="203">
        <f>IF(N1210="sníž. přenesená",J1210,0)</f>
        <v>0</v>
      </c>
      <c r="BI1210" s="203">
        <f>IF(N1210="nulová",J1210,0)</f>
        <v>0</v>
      </c>
      <c r="BJ1210" s="24" t="s">
        <v>82</v>
      </c>
      <c r="BK1210" s="203">
        <f>ROUND(I1210*H1210,2)</f>
        <v>0</v>
      </c>
      <c r="BL1210" s="24" t="s">
        <v>271</v>
      </c>
      <c r="BM1210" s="24" t="s">
        <v>1766</v>
      </c>
    </row>
    <row r="1211" spans="2:65" s="11" customFormat="1" ht="12" x14ac:dyDescent="0.3">
      <c r="B1211" s="204"/>
      <c r="C1211" s="205"/>
      <c r="D1211" s="206" t="s">
        <v>168</v>
      </c>
      <c r="E1211" s="207" t="s">
        <v>30</v>
      </c>
      <c r="F1211" s="208" t="s">
        <v>1767</v>
      </c>
      <c r="G1211" s="205"/>
      <c r="H1211" s="207" t="s">
        <v>30</v>
      </c>
      <c r="I1211" s="209"/>
      <c r="J1211" s="205"/>
      <c r="K1211" s="205"/>
      <c r="L1211" s="210"/>
      <c r="M1211" s="211"/>
      <c r="N1211" s="212"/>
      <c r="O1211" s="212"/>
      <c r="P1211" s="212"/>
      <c r="Q1211" s="212"/>
      <c r="R1211" s="212"/>
      <c r="S1211" s="212"/>
      <c r="T1211" s="213"/>
      <c r="AT1211" s="214" t="s">
        <v>168</v>
      </c>
      <c r="AU1211" s="214" t="s">
        <v>84</v>
      </c>
      <c r="AV1211" s="11" t="s">
        <v>82</v>
      </c>
      <c r="AW1211" s="11" t="s">
        <v>37</v>
      </c>
      <c r="AX1211" s="11" t="s">
        <v>74</v>
      </c>
      <c r="AY1211" s="214" t="s">
        <v>159</v>
      </c>
    </row>
    <row r="1212" spans="2:65" s="12" customFormat="1" ht="12" x14ac:dyDescent="0.3">
      <c r="B1212" s="215"/>
      <c r="C1212" s="216"/>
      <c r="D1212" s="206" t="s">
        <v>168</v>
      </c>
      <c r="E1212" s="217" t="s">
        <v>30</v>
      </c>
      <c r="F1212" s="218" t="s">
        <v>1768</v>
      </c>
      <c r="G1212" s="216"/>
      <c r="H1212" s="219">
        <v>6.5</v>
      </c>
      <c r="I1212" s="220"/>
      <c r="J1212" s="216"/>
      <c r="K1212" s="216"/>
      <c r="L1212" s="221"/>
      <c r="M1212" s="222"/>
      <c r="N1212" s="223"/>
      <c r="O1212" s="223"/>
      <c r="P1212" s="223"/>
      <c r="Q1212" s="223"/>
      <c r="R1212" s="223"/>
      <c r="S1212" s="223"/>
      <c r="T1212" s="224"/>
      <c r="AT1212" s="225" t="s">
        <v>168</v>
      </c>
      <c r="AU1212" s="225" t="s">
        <v>84</v>
      </c>
      <c r="AV1212" s="12" t="s">
        <v>84</v>
      </c>
      <c r="AW1212" s="12" t="s">
        <v>37</v>
      </c>
      <c r="AX1212" s="12" t="s">
        <v>82</v>
      </c>
      <c r="AY1212" s="225" t="s">
        <v>159</v>
      </c>
    </row>
    <row r="1213" spans="2:65" s="11" customFormat="1" ht="12" x14ac:dyDescent="0.3">
      <c r="B1213" s="204"/>
      <c r="C1213" s="205"/>
      <c r="D1213" s="206" t="s">
        <v>168</v>
      </c>
      <c r="E1213" s="207" t="s">
        <v>30</v>
      </c>
      <c r="F1213" s="208" t="s">
        <v>1769</v>
      </c>
      <c r="G1213" s="205"/>
      <c r="H1213" s="207" t="s">
        <v>30</v>
      </c>
      <c r="I1213" s="209"/>
      <c r="J1213" s="205"/>
      <c r="K1213" s="205"/>
      <c r="L1213" s="210"/>
      <c r="M1213" s="211"/>
      <c r="N1213" s="212"/>
      <c r="O1213" s="212"/>
      <c r="P1213" s="212"/>
      <c r="Q1213" s="212"/>
      <c r="R1213" s="212"/>
      <c r="S1213" s="212"/>
      <c r="T1213" s="213"/>
      <c r="AT1213" s="214" t="s">
        <v>168</v>
      </c>
      <c r="AU1213" s="214" t="s">
        <v>84</v>
      </c>
      <c r="AV1213" s="11" t="s">
        <v>82</v>
      </c>
      <c r="AW1213" s="11" t="s">
        <v>37</v>
      </c>
      <c r="AX1213" s="11" t="s">
        <v>74</v>
      </c>
      <c r="AY1213" s="214" t="s">
        <v>159</v>
      </c>
    </row>
    <row r="1214" spans="2:65" s="11" customFormat="1" ht="12" x14ac:dyDescent="0.3">
      <c r="B1214" s="204"/>
      <c r="C1214" s="205"/>
      <c r="D1214" s="206" t="s">
        <v>168</v>
      </c>
      <c r="E1214" s="207" t="s">
        <v>30</v>
      </c>
      <c r="F1214" s="208" t="s">
        <v>1770</v>
      </c>
      <c r="G1214" s="205"/>
      <c r="H1214" s="207" t="s">
        <v>30</v>
      </c>
      <c r="I1214" s="209"/>
      <c r="J1214" s="205"/>
      <c r="K1214" s="205"/>
      <c r="L1214" s="210"/>
      <c r="M1214" s="211"/>
      <c r="N1214" s="212"/>
      <c r="O1214" s="212"/>
      <c r="P1214" s="212"/>
      <c r="Q1214" s="212"/>
      <c r="R1214" s="212"/>
      <c r="S1214" s="212"/>
      <c r="T1214" s="213"/>
      <c r="AT1214" s="214" t="s">
        <v>168</v>
      </c>
      <c r="AU1214" s="214" t="s">
        <v>84</v>
      </c>
      <c r="AV1214" s="11" t="s">
        <v>82</v>
      </c>
      <c r="AW1214" s="11" t="s">
        <v>37</v>
      </c>
      <c r="AX1214" s="11" t="s">
        <v>74</v>
      </c>
      <c r="AY1214" s="214" t="s">
        <v>159</v>
      </c>
    </row>
    <row r="1215" spans="2:65" s="11" customFormat="1" ht="12" x14ac:dyDescent="0.3">
      <c r="B1215" s="204"/>
      <c r="C1215" s="205"/>
      <c r="D1215" s="206" t="s">
        <v>168</v>
      </c>
      <c r="E1215" s="207" t="s">
        <v>30</v>
      </c>
      <c r="F1215" s="208" t="s">
        <v>1771</v>
      </c>
      <c r="G1215" s="205"/>
      <c r="H1215" s="207" t="s">
        <v>30</v>
      </c>
      <c r="I1215" s="209"/>
      <c r="J1215" s="205"/>
      <c r="K1215" s="205"/>
      <c r="L1215" s="210"/>
      <c r="M1215" s="211"/>
      <c r="N1215" s="212"/>
      <c r="O1215" s="212"/>
      <c r="P1215" s="212"/>
      <c r="Q1215" s="212"/>
      <c r="R1215" s="212"/>
      <c r="S1215" s="212"/>
      <c r="T1215" s="213"/>
      <c r="AT1215" s="214" t="s">
        <v>168</v>
      </c>
      <c r="AU1215" s="214" t="s">
        <v>84</v>
      </c>
      <c r="AV1215" s="11" t="s">
        <v>82</v>
      </c>
      <c r="AW1215" s="11" t="s">
        <v>37</v>
      </c>
      <c r="AX1215" s="11" t="s">
        <v>74</v>
      </c>
      <c r="AY1215" s="214" t="s">
        <v>159</v>
      </c>
    </row>
    <row r="1216" spans="2:65" s="1" customFormat="1" ht="38.25" customHeight="1" x14ac:dyDescent="0.3">
      <c r="B1216" s="41"/>
      <c r="C1216" s="192" t="s">
        <v>1772</v>
      </c>
      <c r="D1216" s="192" t="s">
        <v>161</v>
      </c>
      <c r="E1216" s="193" t="s">
        <v>1773</v>
      </c>
      <c r="F1216" s="194" t="s">
        <v>1774</v>
      </c>
      <c r="G1216" s="195" t="s">
        <v>292</v>
      </c>
      <c r="H1216" s="196">
        <v>5.3</v>
      </c>
      <c r="I1216" s="197"/>
      <c r="J1216" s="198">
        <f>ROUND(I1216*H1216,2)</f>
        <v>0</v>
      </c>
      <c r="K1216" s="194" t="s">
        <v>30</v>
      </c>
      <c r="L1216" s="61"/>
      <c r="M1216" s="199" t="s">
        <v>30</v>
      </c>
      <c r="N1216" s="200" t="s">
        <v>45</v>
      </c>
      <c r="O1216" s="42"/>
      <c r="P1216" s="201">
        <f>O1216*H1216</f>
        <v>0</v>
      </c>
      <c r="Q1216" s="201">
        <v>7.7999999999999999E-4</v>
      </c>
      <c r="R1216" s="201">
        <f>Q1216*H1216</f>
        <v>4.1339999999999997E-3</v>
      </c>
      <c r="S1216" s="201">
        <v>0</v>
      </c>
      <c r="T1216" s="202">
        <f>S1216*H1216</f>
        <v>0</v>
      </c>
      <c r="AR1216" s="24" t="s">
        <v>271</v>
      </c>
      <c r="AT1216" s="24" t="s">
        <v>161</v>
      </c>
      <c r="AU1216" s="24" t="s">
        <v>84</v>
      </c>
      <c r="AY1216" s="24" t="s">
        <v>159</v>
      </c>
      <c r="BE1216" s="203">
        <f>IF(N1216="základní",J1216,0)</f>
        <v>0</v>
      </c>
      <c r="BF1216" s="203">
        <f>IF(N1216="snížená",J1216,0)</f>
        <v>0</v>
      </c>
      <c r="BG1216" s="203">
        <f>IF(N1216="zákl. přenesená",J1216,0)</f>
        <v>0</v>
      </c>
      <c r="BH1216" s="203">
        <f>IF(N1216="sníž. přenesená",J1216,0)</f>
        <v>0</v>
      </c>
      <c r="BI1216" s="203">
        <f>IF(N1216="nulová",J1216,0)</f>
        <v>0</v>
      </c>
      <c r="BJ1216" s="24" t="s">
        <v>82</v>
      </c>
      <c r="BK1216" s="203">
        <f>ROUND(I1216*H1216,2)</f>
        <v>0</v>
      </c>
      <c r="BL1216" s="24" t="s">
        <v>271</v>
      </c>
      <c r="BM1216" s="24" t="s">
        <v>1775</v>
      </c>
    </row>
    <row r="1217" spans="2:65" s="11" customFormat="1" ht="12" x14ac:dyDescent="0.3">
      <c r="B1217" s="204"/>
      <c r="C1217" s="205"/>
      <c r="D1217" s="206" t="s">
        <v>168</v>
      </c>
      <c r="E1217" s="207" t="s">
        <v>30</v>
      </c>
      <c r="F1217" s="208" t="s">
        <v>1767</v>
      </c>
      <c r="G1217" s="205"/>
      <c r="H1217" s="207" t="s">
        <v>30</v>
      </c>
      <c r="I1217" s="209"/>
      <c r="J1217" s="205"/>
      <c r="K1217" s="205"/>
      <c r="L1217" s="210"/>
      <c r="M1217" s="211"/>
      <c r="N1217" s="212"/>
      <c r="O1217" s="212"/>
      <c r="P1217" s="212"/>
      <c r="Q1217" s="212"/>
      <c r="R1217" s="212"/>
      <c r="S1217" s="212"/>
      <c r="T1217" s="213"/>
      <c r="AT1217" s="214" t="s">
        <v>168</v>
      </c>
      <c r="AU1217" s="214" t="s">
        <v>84</v>
      </c>
      <c r="AV1217" s="11" t="s">
        <v>82</v>
      </c>
      <c r="AW1217" s="11" t="s">
        <v>37</v>
      </c>
      <c r="AX1217" s="11" t="s">
        <v>74</v>
      </c>
      <c r="AY1217" s="214" t="s">
        <v>159</v>
      </c>
    </row>
    <row r="1218" spans="2:65" s="12" customFormat="1" ht="12" x14ac:dyDescent="0.3">
      <c r="B1218" s="215"/>
      <c r="C1218" s="216"/>
      <c r="D1218" s="206" t="s">
        <v>168</v>
      </c>
      <c r="E1218" s="217" t="s">
        <v>30</v>
      </c>
      <c r="F1218" s="218" t="s">
        <v>1776</v>
      </c>
      <c r="G1218" s="216"/>
      <c r="H1218" s="219">
        <v>5.3</v>
      </c>
      <c r="I1218" s="220"/>
      <c r="J1218" s="216"/>
      <c r="K1218" s="216"/>
      <c r="L1218" s="221"/>
      <c r="M1218" s="222"/>
      <c r="N1218" s="223"/>
      <c r="O1218" s="223"/>
      <c r="P1218" s="223"/>
      <c r="Q1218" s="223"/>
      <c r="R1218" s="223"/>
      <c r="S1218" s="223"/>
      <c r="T1218" s="224"/>
      <c r="AT1218" s="225" t="s">
        <v>168</v>
      </c>
      <c r="AU1218" s="225" t="s">
        <v>84</v>
      </c>
      <c r="AV1218" s="12" t="s">
        <v>84</v>
      </c>
      <c r="AW1218" s="12" t="s">
        <v>37</v>
      </c>
      <c r="AX1218" s="12" t="s">
        <v>82</v>
      </c>
      <c r="AY1218" s="225" t="s">
        <v>159</v>
      </c>
    </row>
    <row r="1219" spans="2:65" s="11" customFormat="1" ht="12" x14ac:dyDescent="0.3">
      <c r="B1219" s="204"/>
      <c r="C1219" s="205"/>
      <c r="D1219" s="206" t="s">
        <v>168</v>
      </c>
      <c r="E1219" s="207" t="s">
        <v>30</v>
      </c>
      <c r="F1219" s="208" t="s">
        <v>1769</v>
      </c>
      <c r="G1219" s="205"/>
      <c r="H1219" s="207" t="s">
        <v>30</v>
      </c>
      <c r="I1219" s="209"/>
      <c r="J1219" s="205"/>
      <c r="K1219" s="205"/>
      <c r="L1219" s="210"/>
      <c r="M1219" s="211"/>
      <c r="N1219" s="212"/>
      <c r="O1219" s="212"/>
      <c r="P1219" s="212"/>
      <c r="Q1219" s="212"/>
      <c r="R1219" s="212"/>
      <c r="S1219" s="212"/>
      <c r="T1219" s="213"/>
      <c r="AT1219" s="214" t="s">
        <v>168</v>
      </c>
      <c r="AU1219" s="214" t="s">
        <v>84</v>
      </c>
      <c r="AV1219" s="11" t="s">
        <v>82</v>
      </c>
      <c r="AW1219" s="11" t="s">
        <v>37</v>
      </c>
      <c r="AX1219" s="11" t="s">
        <v>74</v>
      </c>
      <c r="AY1219" s="214" t="s">
        <v>159</v>
      </c>
    </row>
    <row r="1220" spans="2:65" s="11" customFormat="1" ht="12" x14ac:dyDescent="0.3">
      <c r="B1220" s="204"/>
      <c r="C1220" s="205"/>
      <c r="D1220" s="206" t="s">
        <v>168</v>
      </c>
      <c r="E1220" s="207" t="s">
        <v>30</v>
      </c>
      <c r="F1220" s="208" t="s">
        <v>1770</v>
      </c>
      <c r="G1220" s="205"/>
      <c r="H1220" s="207" t="s">
        <v>30</v>
      </c>
      <c r="I1220" s="209"/>
      <c r="J1220" s="205"/>
      <c r="K1220" s="205"/>
      <c r="L1220" s="210"/>
      <c r="M1220" s="211"/>
      <c r="N1220" s="212"/>
      <c r="O1220" s="212"/>
      <c r="P1220" s="212"/>
      <c r="Q1220" s="212"/>
      <c r="R1220" s="212"/>
      <c r="S1220" s="212"/>
      <c r="T1220" s="213"/>
      <c r="AT1220" s="214" t="s">
        <v>168</v>
      </c>
      <c r="AU1220" s="214" t="s">
        <v>84</v>
      </c>
      <c r="AV1220" s="11" t="s">
        <v>82</v>
      </c>
      <c r="AW1220" s="11" t="s">
        <v>37</v>
      </c>
      <c r="AX1220" s="11" t="s">
        <v>74</v>
      </c>
      <c r="AY1220" s="214" t="s">
        <v>159</v>
      </c>
    </row>
    <row r="1221" spans="2:65" s="11" customFormat="1" ht="12" x14ac:dyDescent="0.3">
      <c r="B1221" s="204"/>
      <c r="C1221" s="205"/>
      <c r="D1221" s="206" t="s">
        <v>168</v>
      </c>
      <c r="E1221" s="207" t="s">
        <v>30</v>
      </c>
      <c r="F1221" s="208" t="s">
        <v>1771</v>
      </c>
      <c r="G1221" s="205"/>
      <c r="H1221" s="207" t="s">
        <v>30</v>
      </c>
      <c r="I1221" s="209"/>
      <c r="J1221" s="205"/>
      <c r="K1221" s="205"/>
      <c r="L1221" s="210"/>
      <c r="M1221" s="211"/>
      <c r="N1221" s="212"/>
      <c r="O1221" s="212"/>
      <c r="P1221" s="212"/>
      <c r="Q1221" s="212"/>
      <c r="R1221" s="212"/>
      <c r="S1221" s="212"/>
      <c r="T1221" s="213"/>
      <c r="AT1221" s="214" t="s">
        <v>168</v>
      </c>
      <c r="AU1221" s="214" t="s">
        <v>84</v>
      </c>
      <c r="AV1221" s="11" t="s">
        <v>82</v>
      </c>
      <c r="AW1221" s="11" t="s">
        <v>37</v>
      </c>
      <c r="AX1221" s="11" t="s">
        <v>74</v>
      </c>
      <c r="AY1221" s="214" t="s">
        <v>159</v>
      </c>
    </row>
    <row r="1222" spans="2:65" s="1" customFormat="1" ht="38.25" customHeight="1" x14ac:dyDescent="0.3">
      <c r="B1222" s="41"/>
      <c r="C1222" s="192" t="s">
        <v>1777</v>
      </c>
      <c r="D1222" s="192" t="s">
        <v>161</v>
      </c>
      <c r="E1222" s="193" t="s">
        <v>1778</v>
      </c>
      <c r="F1222" s="194" t="s">
        <v>1779</v>
      </c>
      <c r="G1222" s="195" t="s">
        <v>292</v>
      </c>
      <c r="H1222" s="196">
        <v>0.6</v>
      </c>
      <c r="I1222" s="197"/>
      <c r="J1222" s="198">
        <f>ROUND(I1222*H1222,2)</f>
        <v>0</v>
      </c>
      <c r="K1222" s="194" t="s">
        <v>30</v>
      </c>
      <c r="L1222" s="61"/>
      <c r="M1222" s="199" t="s">
        <v>30</v>
      </c>
      <c r="N1222" s="200" t="s">
        <v>45</v>
      </c>
      <c r="O1222" s="42"/>
      <c r="P1222" s="201">
        <f>O1222*H1222</f>
        <v>0</v>
      </c>
      <c r="Q1222" s="201">
        <v>5.9000000000000003E-4</v>
      </c>
      <c r="R1222" s="201">
        <f>Q1222*H1222</f>
        <v>3.5399999999999999E-4</v>
      </c>
      <c r="S1222" s="201">
        <v>0</v>
      </c>
      <c r="T1222" s="202">
        <f>S1222*H1222</f>
        <v>0</v>
      </c>
      <c r="AR1222" s="24" t="s">
        <v>271</v>
      </c>
      <c r="AT1222" s="24" t="s">
        <v>161</v>
      </c>
      <c r="AU1222" s="24" t="s">
        <v>84</v>
      </c>
      <c r="AY1222" s="24" t="s">
        <v>159</v>
      </c>
      <c r="BE1222" s="203">
        <f>IF(N1222="základní",J1222,0)</f>
        <v>0</v>
      </c>
      <c r="BF1222" s="203">
        <f>IF(N1222="snížená",J1222,0)</f>
        <v>0</v>
      </c>
      <c r="BG1222" s="203">
        <f>IF(N1222="zákl. přenesená",J1222,0)</f>
        <v>0</v>
      </c>
      <c r="BH1222" s="203">
        <f>IF(N1222="sníž. přenesená",J1222,0)</f>
        <v>0</v>
      </c>
      <c r="BI1222" s="203">
        <f>IF(N1222="nulová",J1222,0)</f>
        <v>0</v>
      </c>
      <c r="BJ1222" s="24" t="s">
        <v>82</v>
      </c>
      <c r="BK1222" s="203">
        <f>ROUND(I1222*H1222,2)</f>
        <v>0</v>
      </c>
      <c r="BL1222" s="24" t="s">
        <v>271</v>
      </c>
      <c r="BM1222" s="24" t="s">
        <v>1780</v>
      </c>
    </row>
    <row r="1223" spans="2:65" s="11" customFormat="1" ht="12" x14ac:dyDescent="0.3">
      <c r="B1223" s="204"/>
      <c r="C1223" s="205"/>
      <c r="D1223" s="206" t="s">
        <v>168</v>
      </c>
      <c r="E1223" s="207" t="s">
        <v>30</v>
      </c>
      <c r="F1223" s="208" t="s">
        <v>1767</v>
      </c>
      <c r="G1223" s="205"/>
      <c r="H1223" s="207" t="s">
        <v>30</v>
      </c>
      <c r="I1223" s="209"/>
      <c r="J1223" s="205"/>
      <c r="K1223" s="205"/>
      <c r="L1223" s="210"/>
      <c r="M1223" s="211"/>
      <c r="N1223" s="212"/>
      <c r="O1223" s="212"/>
      <c r="P1223" s="212"/>
      <c r="Q1223" s="212"/>
      <c r="R1223" s="212"/>
      <c r="S1223" s="212"/>
      <c r="T1223" s="213"/>
      <c r="AT1223" s="214" t="s">
        <v>168</v>
      </c>
      <c r="AU1223" s="214" t="s">
        <v>84</v>
      </c>
      <c r="AV1223" s="11" t="s">
        <v>82</v>
      </c>
      <c r="AW1223" s="11" t="s">
        <v>37</v>
      </c>
      <c r="AX1223" s="11" t="s">
        <v>74</v>
      </c>
      <c r="AY1223" s="214" t="s">
        <v>159</v>
      </c>
    </row>
    <row r="1224" spans="2:65" s="12" customFormat="1" ht="12" x14ac:dyDescent="0.3">
      <c r="B1224" s="215"/>
      <c r="C1224" s="216"/>
      <c r="D1224" s="206" t="s">
        <v>168</v>
      </c>
      <c r="E1224" s="217" t="s">
        <v>30</v>
      </c>
      <c r="F1224" s="218" t="s">
        <v>1599</v>
      </c>
      <c r="G1224" s="216"/>
      <c r="H1224" s="219">
        <v>0.6</v>
      </c>
      <c r="I1224" s="220"/>
      <c r="J1224" s="216"/>
      <c r="K1224" s="216"/>
      <c r="L1224" s="221"/>
      <c r="M1224" s="222"/>
      <c r="N1224" s="223"/>
      <c r="O1224" s="223"/>
      <c r="P1224" s="223"/>
      <c r="Q1224" s="223"/>
      <c r="R1224" s="223"/>
      <c r="S1224" s="223"/>
      <c r="T1224" s="224"/>
      <c r="AT1224" s="225" t="s">
        <v>168</v>
      </c>
      <c r="AU1224" s="225" t="s">
        <v>84</v>
      </c>
      <c r="AV1224" s="12" t="s">
        <v>84</v>
      </c>
      <c r="AW1224" s="12" t="s">
        <v>37</v>
      </c>
      <c r="AX1224" s="12" t="s">
        <v>82</v>
      </c>
      <c r="AY1224" s="225" t="s">
        <v>159</v>
      </c>
    </row>
    <row r="1225" spans="2:65" s="11" customFormat="1" ht="12" x14ac:dyDescent="0.3">
      <c r="B1225" s="204"/>
      <c r="C1225" s="205"/>
      <c r="D1225" s="206" t="s">
        <v>168</v>
      </c>
      <c r="E1225" s="207" t="s">
        <v>30</v>
      </c>
      <c r="F1225" s="208" t="s">
        <v>1769</v>
      </c>
      <c r="G1225" s="205"/>
      <c r="H1225" s="207" t="s">
        <v>30</v>
      </c>
      <c r="I1225" s="209"/>
      <c r="J1225" s="205"/>
      <c r="K1225" s="205"/>
      <c r="L1225" s="210"/>
      <c r="M1225" s="211"/>
      <c r="N1225" s="212"/>
      <c r="O1225" s="212"/>
      <c r="P1225" s="212"/>
      <c r="Q1225" s="212"/>
      <c r="R1225" s="212"/>
      <c r="S1225" s="212"/>
      <c r="T1225" s="213"/>
      <c r="AT1225" s="214" t="s">
        <v>168</v>
      </c>
      <c r="AU1225" s="214" t="s">
        <v>84</v>
      </c>
      <c r="AV1225" s="11" t="s">
        <v>82</v>
      </c>
      <c r="AW1225" s="11" t="s">
        <v>37</v>
      </c>
      <c r="AX1225" s="11" t="s">
        <v>74</v>
      </c>
      <c r="AY1225" s="214" t="s">
        <v>159</v>
      </c>
    </row>
    <row r="1226" spans="2:65" s="11" customFormat="1" ht="12" x14ac:dyDescent="0.3">
      <c r="B1226" s="204"/>
      <c r="C1226" s="205"/>
      <c r="D1226" s="206" t="s">
        <v>168</v>
      </c>
      <c r="E1226" s="207" t="s">
        <v>30</v>
      </c>
      <c r="F1226" s="208" t="s">
        <v>1770</v>
      </c>
      <c r="G1226" s="205"/>
      <c r="H1226" s="207" t="s">
        <v>30</v>
      </c>
      <c r="I1226" s="209"/>
      <c r="J1226" s="205"/>
      <c r="K1226" s="205"/>
      <c r="L1226" s="210"/>
      <c r="M1226" s="211"/>
      <c r="N1226" s="212"/>
      <c r="O1226" s="212"/>
      <c r="P1226" s="212"/>
      <c r="Q1226" s="212"/>
      <c r="R1226" s="212"/>
      <c r="S1226" s="212"/>
      <c r="T1226" s="213"/>
      <c r="AT1226" s="214" t="s">
        <v>168</v>
      </c>
      <c r="AU1226" s="214" t="s">
        <v>84</v>
      </c>
      <c r="AV1226" s="11" t="s">
        <v>82</v>
      </c>
      <c r="AW1226" s="11" t="s">
        <v>37</v>
      </c>
      <c r="AX1226" s="11" t="s">
        <v>74</v>
      </c>
      <c r="AY1226" s="214" t="s">
        <v>159</v>
      </c>
    </row>
    <row r="1227" spans="2:65" s="11" customFormat="1" ht="12" x14ac:dyDescent="0.3">
      <c r="B1227" s="204"/>
      <c r="C1227" s="205"/>
      <c r="D1227" s="206" t="s">
        <v>168</v>
      </c>
      <c r="E1227" s="207" t="s">
        <v>30</v>
      </c>
      <c r="F1227" s="208" t="s">
        <v>1771</v>
      </c>
      <c r="G1227" s="205"/>
      <c r="H1227" s="207" t="s">
        <v>30</v>
      </c>
      <c r="I1227" s="209"/>
      <c r="J1227" s="205"/>
      <c r="K1227" s="205"/>
      <c r="L1227" s="210"/>
      <c r="M1227" s="211"/>
      <c r="N1227" s="212"/>
      <c r="O1227" s="212"/>
      <c r="P1227" s="212"/>
      <c r="Q1227" s="212"/>
      <c r="R1227" s="212"/>
      <c r="S1227" s="212"/>
      <c r="T1227" s="213"/>
      <c r="AT1227" s="214" t="s">
        <v>168</v>
      </c>
      <c r="AU1227" s="214" t="s">
        <v>84</v>
      </c>
      <c r="AV1227" s="11" t="s">
        <v>82</v>
      </c>
      <c r="AW1227" s="11" t="s">
        <v>37</v>
      </c>
      <c r="AX1227" s="11" t="s">
        <v>74</v>
      </c>
      <c r="AY1227" s="214" t="s">
        <v>159</v>
      </c>
    </row>
    <row r="1228" spans="2:65" s="1" customFormat="1" ht="38.25" customHeight="1" x14ac:dyDescent="0.3">
      <c r="B1228" s="41"/>
      <c r="C1228" s="192" t="s">
        <v>1781</v>
      </c>
      <c r="D1228" s="192" t="s">
        <v>161</v>
      </c>
      <c r="E1228" s="193" t="s">
        <v>1782</v>
      </c>
      <c r="F1228" s="194" t="s">
        <v>1783</v>
      </c>
      <c r="G1228" s="195" t="s">
        <v>292</v>
      </c>
      <c r="H1228" s="196">
        <v>0.6</v>
      </c>
      <c r="I1228" s="197"/>
      <c r="J1228" s="198">
        <f>ROUND(I1228*H1228,2)</f>
        <v>0</v>
      </c>
      <c r="K1228" s="194" t="s">
        <v>30</v>
      </c>
      <c r="L1228" s="61"/>
      <c r="M1228" s="199" t="s">
        <v>30</v>
      </c>
      <c r="N1228" s="200" t="s">
        <v>45</v>
      </c>
      <c r="O1228" s="42"/>
      <c r="P1228" s="201">
        <f>O1228*H1228</f>
        <v>0</v>
      </c>
      <c r="Q1228" s="201">
        <v>8.7000000000000001E-4</v>
      </c>
      <c r="R1228" s="201">
        <f>Q1228*H1228</f>
        <v>5.22E-4</v>
      </c>
      <c r="S1228" s="201">
        <v>0</v>
      </c>
      <c r="T1228" s="202">
        <f>S1228*H1228</f>
        <v>0</v>
      </c>
      <c r="AR1228" s="24" t="s">
        <v>271</v>
      </c>
      <c r="AT1228" s="24" t="s">
        <v>161</v>
      </c>
      <c r="AU1228" s="24" t="s">
        <v>84</v>
      </c>
      <c r="AY1228" s="24" t="s">
        <v>159</v>
      </c>
      <c r="BE1228" s="203">
        <f>IF(N1228="základní",J1228,0)</f>
        <v>0</v>
      </c>
      <c r="BF1228" s="203">
        <f>IF(N1228="snížená",J1228,0)</f>
        <v>0</v>
      </c>
      <c r="BG1228" s="203">
        <f>IF(N1228="zákl. přenesená",J1228,0)</f>
        <v>0</v>
      </c>
      <c r="BH1228" s="203">
        <f>IF(N1228="sníž. přenesená",J1228,0)</f>
        <v>0</v>
      </c>
      <c r="BI1228" s="203">
        <f>IF(N1228="nulová",J1228,0)</f>
        <v>0</v>
      </c>
      <c r="BJ1228" s="24" t="s">
        <v>82</v>
      </c>
      <c r="BK1228" s="203">
        <f>ROUND(I1228*H1228,2)</f>
        <v>0</v>
      </c>
      <c r="BL1228" s="24" t="s">
        <v>271</v>
      </c>
      <c r="BM1228" s="24" t="s">
        <v>1784</v>
      </c>
    </row>
    <row r="1229" spans="2:65" s="11" customFormat="1" ht="12" x14ac:dyDescent="0.3">
      <c r="B1229" s="204"/>
      <c r="C1229" s="205"/>
      <c r="D1229" s="206" t="s">
        <v>168</v>
      </c>
      <c r="E1229" s="207" t="s">
        <v>30</v>
      </c>
      <c r="F1229" s="208" t="s">
        <v>1767</v>
      </c>
      <c r="G1229" s="205"/>
      <c r="H1229" s="207" t="s">
        <v>30</v>
      </c>
      <c r="I1229" s="209"/>
      <c r="J1229" s="205"/>
      <c r="K1229" s="205"/>
      <c r="L1229" s="210"/>
      <c r="M1229" s="211"/>
      <c r="N1229" s="212"/>
      <c r="O1229" s="212"/>
      <c r="P1229" s="212"/>
      <c r="Q1229" s="212"/>
      <c r="R1229" s="212"/>
      <c r="S1229" s="212"/>
      <c r="T1229" s="213"/>
      <c r="AT1229" s="214" t="s">
        <v>168</v>
      </c>
      <c r="AU1229" s="214" t="s">
        <v>84</v>
      </c>
      <c r="AV1229" s="11" t="s">
        <v>82</v>
      </c>
      <c r="AW1229" s="11" t="s">
        <v>37</v>
      </c>
      <c r="AX1229" s="11" t="s">
        <v>74</v>
      </c>
      <c r="AY1229" s="214" t="s">
        <v>159</v>
      </c>
    </row>
    <row r="1230" spans="2:65" s="12" customFormat="1" ht="12" x14ac:dyDescent="0.3">
      <c r="B1230" s="215"/>
      <c r="C1230" s="216"/>
      <c r="D1230" s="206" t="s">
        <v>168</v>
      </c>
      <c r="E1230" s="217" t="s">
        <v>30</v>
      </c>
      <c r="F1230" s="218" t="s">
        <v>1599</v>
      </c>
      <c r="G1230" s="216"/>
      <c r="H1230" s="219">
        <v>0.6</v>
      </c>
      <c r="I1230" s="220"/>
      <c r="J1230" s="216"/>
      <c r="K1230" s="216"/>
      <c r="L1230" s="221"/>
      <c r="M1230" s="222"/>
      <c r="N1230" s="223"/>
      <c r="O1230" s="223"/>
      <c r="P1230" s="223"/>
      <c r="Q1230" s="223"/>
      <c r="R1230" s="223"/>
      <c r="S1230" s="223"/>
      <c r="T1230" s="224"/>
      <c r="AT1230" s="225" t="s">
        <v>168</v>
      </c>
      <c r="AU1230" s="225" t="s">
        <v>84</v>
      </c>
      <c r="AV1230" s="12" t="s">
        <v>84</v>
      </c>
      <c r="AW1230" s="12" t="s">
        <v>37</v>
      </c>
      <c r="AX1230" s="12" t="s">
        <v>82</v>
      </c>
      <c r="AY1230" s="225" t="s">
        <v>159</v>
      </c>
    </row>
    <row r="1231" spans="2:65" s="11" customFormat="1" ht="12" x14ac:dyDescent="0.3">
      <c r="B1231" s="204"/>
      <c r="C1231" s="205"/>
      <c r="D1231" s="206" t="s">
        <v>168</v>
      </c>
      <c r="E1231" s="207" t="s">
        <v>30</v>
      </c>
      <c r="F1231" s="208" t="s">
        <v>1769</v>
      </c>
      <c r="G1231" s="205"/>
      <c r="H1231" s="207" t="s">
        <v>30</v>
      </c>
      <c r="I1231" s="209"/>
      <c r="J1231" s="205"/>
      <c r="K1231" s="205"/>
      <c r="L1231" s="210"/>
      <c r="M1231" s="211"/>
      <c r="N1231" s="212"/>
      <c r="O1231" s="212"/>
      <c r="P1231" s="212"/>
      <c r="Q1231" s="212"/>
      <c r="R1231" s="212"/>
      <c r="S1231" s="212"/>
      <c r="T1231" s="213"/>
      <c r="AT1231" s="214" t="s">
        <v>168</v>
      </c>
      <c r="AU1231" s="214" t="s">
        <v>84</v>
      </c>
      <c r="AV1231" s="11" t="s">
        <v>82</v>
      </c>
      <c r="AW1231" s="11" t="s">
        <v>37</v>
      </c>
      <c r="AX1231" s="11" t="s">
        <v>74</v>
      </c>
      <c r="AY1231" s="214" t="s">
        <v>159</v>
      </c>
    </row>
    <row r="1232" spans="2:65" s="11" customFormat="1" ht="12" x14ac:dyDescent="0.3">
      <c r="B1232" s="204"/>
      <c r="C1232" s="205"/>
      <c r="D1232" s="206" t="s">
        <v>168</v>
      </c>
      <c r="E1232" s="207" t="s">
        <v>30</v>
      </c>
      <c r="F1232" s="208" t="s">
        <v>1770</v>
      </c>
      <c r="G1232" s="205"/>
      <c r="H1232" s="207" t="s">
        <v>30</v>
      </c>
      <c r="I1232" s="209"/>
      <c r="J1232" s="205"/>
      <c r="K1232" s="205"/>
      <c r="L1232" s="210"/>
      <c r="M1232" s="211"/>
      <c r="N1232" s="212"/>
      <c r="O1232" s="212"/>
      <c r="P1232" s="212"/>
      <c r="Q1232" s="212"/>
      <c r="R1232" s="212"/>
      <c r="S1232" s="212"/>
      <c r="T1232" s="213"/>
      <c r="AT1232" s="214" t="s">
        <v>168</v>
      </c>
      <c r="AU1232" s="214" t="s">
        <v>84</v>
      </c>
      <c r="AV1232" s="11" t="s">
        <v>82</v>
      </c>
      <c r="AW1232" s="11" t="s">
        <v>37</v>
      </c>
      <c r="AX1232" s="11" t="s">
        <v>74</v>
      </c>
      <c r="AY1232" s="214" t="s">
        <v>159</v>
      </c>
    </row>
    <row r="1233" spans="2:65" s="11" customFormat="1" ht="12" x14ac:dyDescent="0.3">
      <c r="B1233" s="204"/>
      <c r="C1233" s="205"/>
      <c r="D1233" s="206" t="s">
        <v>168</v>
      </c>
      <c r="E1233" s="207" t="s">
        <v>30</v>
      </c>
      <c r="F1233" s="208" t="s">
        <v>1771</v>
      </c>
      <c r="G1233" s="205"/>
      <c r="H1233" s="207" t="s">
        <v>30</v>
      </c>
      <c r="I1233" s="209"/>
      <c r="J1233" s="205"/>
      <c r="K1233" s="205"/>
      <c r="L1233" s="210"/>
      <c r="M1233" s="211"/>
      <c r="N1233" s="212"/>
      <c r="O1233" s="212"/>
      <c r="P1233" s="212"/>
      <c r="Q1233" s="212"/>
      <c r="R1233" s="212"/>
      <c r="S1233" s="212"/>
      <c r="T1233" s="213"/>
      <c r="AT1233" s="214" t="s">
        <v>168</v>
      </c>
      <c r="AU1233" s="214" t="s">
        <v>84</v>
      </c>
      <c r="AV1233" s="11" t="s">
        <v>82</v>
      </c>
      <c r="AW1233" s="11" t="s">
        <v>37</v>
      </c>
      <c r="AX1233" s="11" t="s">
        <v>74</v>
      </c>
      <c r="AY1233" s="214" t="s">
        <v>159</v>
      </c>
    </row>
    <row r="1234" spans="2:65" s="1" customFormat="1" ht="38.25" customHeight="1" x14ac:dyDescent="0.3">
      <c r="B1234" s="41"/>
      <c r="C1234" s="192" t="s">
        <v>1785</v>
      </c>
      <c r="D1234" s="192" t="s">
        <v>161</v>
      </c>
      <c r="E1234" s="193" t="s">
        <v>1786</v>
      </c>
      <c r="F1234" s="194" t="s">
        <v>1787</v>
      </c>
      <c r="G1234" s="195" t="s">
        <v>456</v>
      </c>
      <c r="H1234" s="196">
        <v>2</v>
      </c>
      <c r="I1234" s="197"/>
      <c r="J1234" s="198">
        <f>ROUND(I1234*H1234,2)</f>
        <v>0</v>
      </c>
      <c r="K1234" s="194" t="s">
        <v>30</v>
      </c>
      <c r="L1234" s="61"/>
      <c r="M1234" s="199" t="s">
        <v>30</v>
      </c>
      <c r="N1234" s="200" t="s">
        <v>45</v>
      </c>
      <c r="O1234" s="42"/>
      <c r="P1234" s="201">
        <f>O1234*H1234</f>
        <v>0</v>
      </c>
      <c r="Q1234" s="201">
        <v>1.2E-4</v>
      </c>
      <c r="R1234" s="201">
        <f>Q1234*H1234</f>
        <v>2.4000000000000001E-4</v>
      </c>
      <c r="S1234" s="201">
        <v>0</v>
      </c>
      <c r="T1234" s="202">
        <f>S1234*H1234</f>
        <v>0</v>
      </c>
      <c r="AR1234" s="24" t="s">
        <v>271</v>
      </c>
      <c r="AT1234" s="24" t="s">
        <v>161</v>
      </c>
      <c r="AU1234" s="24" t="s">
        <v>84</v>
      </c>
      <c r="AY1234" s="24" t="s">
        <v>159</v>
      </c>
      <c r="BE1234" s="203">
        <f>IF(N1234="základní",J1234,0)</f>
        <v>0</v>
      </c>
      <c r="BF1234" s="203">
        <f>IF(N1234="snížená",J1234,0)</f>
        <v>0</v>
      </c>
      <c r="BG1234" s="203">
        <f>IF(N1234="zákl. přenesená",J1234,0)</f>
        <v>0</v>
      </c>
      <c r="BH1234" s="203">
        <f>IF(N1234="sníž. přenesená",J1234,0)</f>
        <v>0</v>
      </c>
      <c r="BI1234" s="203">
        <f>IF(N1234="nulová",J1234,0)</f>
        <v>0</v>
      </c>
      <c r="BJ1234" s="24" t="s">
        <v>82</v>
      </c>
      <c r="BK1234" s="203">
        <f>ROUND(I1234*H1234,2)</f>
        <v>0</v>
      </c>
      <c r="BL1234" s="24" t="s">
        <v>271</v>
      </c>
      <c r="BM1234" s="24" t="s">
        <v>1788</v>
      </c>
    </row>
    <row r="1235" spans="2:65" s="11" customFormat="1" ht="12" x14ac:dyDescent="0.3">
      <c r="B1235" s="204"/>
      <c r="C1235" s="205"/>
      <c r="D1235" s="206" t="s">
        <v>168</v>
      </c>
      <c r="E1235" s="207" t="s">
        <v>30</v>
      </c>
      <c r="F1235" s="208" t="s">
        <v>1767</v>
      </c>
      <c r="G1235" s="205"/>
      <c r="H1235" s="207" t="s">
        <v>30</v>
      </c>
      <c r="I1235" s="209"/>
      <c r="J1235" s="205"/>
      <c r="K1235" s="205"/>
      <c r="L1235" s="210"/>
      <c r="M1235" s="211"/>
      <c r="N1235" s="212"/>
      <c r="O1235" s="212"/>
      <c r="P1235" s="212"/>
      <c r="Q1235" s="212"/>
      <c r="R1235" s="212"/>
      <c r="S1235" s="212"/>
      <c r="T1235" s="213"/>
      <c r="AT1235" s="214" t="s">
        <v>168</v>
      </c>
      <c r="AU1235" s="214" t="s">
        <v>84</v>
      </c>
      <c r="AV1235" s="11" t="s">
        <v>82</v>
      </c>
      <c r="AW1235" s="11" t="s">
        <v>37</v>
      </c>
      <c r="AX1235" s="11" t="s">
        <v>74</v>
      </c>
      <c r="AY1235" s="214" t="s">
        <v>159</v>
      </c>
    </row>
    <row r="1236" spans="2:65" s="11" customFormat="1" ht="12" x14ac:dyDescent="0.3">
      <c r="B1236" s="204"/>
      <c r="C1236" s="205"/>
      <c r="D1236" s="206" t="s">
        <v>168</v>
      </c>
      <c r="E1236" s="207" t="s">
        <v>30</v>
      </c>
      <c r="F1236" s="208" t="s">
        <v>1789</v>
      </c>
      <c r="G1236" s="205"/>
      <c r="H1236" s="207" t="s">
        <v>30</v>
      </c>
      <c r="I1236" s="209"/>
      <c r="J1236" s="205"/>
      <c r="K1236" s="205"/>
      <c r="L1236" s="210"/>
      <c r="M1236" s="211"/>
      <c r="N1236" s="212"/>
      <c r="O1236" s="212"/>
      <c r="P1236" s="212"/>
      <c r="Q1236" s="212"/>
      <c r="R1236" s="212"/>
      <c r="S1236" s="212"/>
      <c r="T1236" s="213"/>
      <c r="AT1236" s="214" t="s">
        <v>168</v>
      </c>
      <c r="AU1236" s="214" t="s">
        <v>84</v>
      </c>
      <c r="AV1236" s="11" t="s">
        <v>82</v>
      </c>
      <c r="AW1236" s="11" t="s">
        <v>37</v>
      </c>
      <c r="AX1236" s="11" t="s">
        <v>74</v>
      </c>
      <c r="AY1236" s="214" t="s">
        <v>159</v>
      </c>
    </row>
    <row r="1237" spans="2:65" s="12" customFormat="1" ht="12" x14ac:dyDescent="0.3">
      <c r="B1237" s="215"/>
      <c r="C1237" s="216"/>
      <c r="D1237" s="206" t="s">
        <v>168</v>
      </c>
      <c r="E1237" s="217" t="s">
        <v>30</v>
      </c>
      <c r="F1237" s="218" t="s">
        <v>82</v>
      </c>
      <c r="G1237" s="216"/>
      <c r="H1237" s="219">
        <v>1</v>
      </c>
      <c r="I1237" s="220"/>
      <c r="J1237" s="216"/>
      <c r="K1237" s="216"/>
      <c r="L1237" s="221"/>
      <c r="M1237" s="222"/>
      <c r="N1237" s="223"/>
      <c r="O1237" s="223"/>
      <c r="P1237" s="223"/>
      <c r="Q1237" s="223"/>
      <c r="R1237" s="223"/>
      <c r="S1237" s="223"/>
      <c r="T1237" s="224"/>
      <c r="AT1237" s="225" t="s">
        <v>168</v>
      </c>
      <c r="AU1237" s="225" t="s">
        <v>84</v>
      </c>
      <c r="AV1237" s="12" t="s">
        <v>84</v>
      </c>
      <c r="AW1237" s="12" t="s">
        <v>37</v>
      </c>
      <c r="AX1237" s="12" t="s">
        <v>74</v>
      </c>
      <c r="AY1237" s="225" t="s">
        <v>159</v>
      </c>
    </row>
    <row r="1238" spans="2:65" s="11" customFormat="1" ht="12" x14ac:dyDescent="0.3">
      <c r="B1238" s="204"/>
      <c r="C1238" s="205"/>
      <c r="D1238" s="206" t="s">
        <v>168</v>
      </c>
      <c r="E1238" s="207" t="s">
        <v>30</v>
      </c>
      <c r="F1238" s="208" t="s">
        <v>1790</v>
      </c>
      <c r="G1238" s="205"/>
      <c r="H1238" s="207" t="s">
        <v>30</v>
      </c>
      <c r="I1238" s="209"/>
      <c r="J1238" s="205"/>
      <c r="K1238" s="205"/>
      <c r="L1238" s="210"/>
      <c r="M1238" s="211"/>
      <c r="N1238" s="212"/>
      <c r="O1238" s="212"/>
      <c r="P1238" s="212"/>
      <c r="Q1238" s="212"/>
      <c r="R1238" s="212"/>
      <c r="S1238" s="212"/>
      <c r="T1238" s="213"/>
      <c r="AT1238" s="214" t="s">
        <v>168</v>
      </c>
      <c r="AU1238" s="214" t="s">
        <v>84</v>
      </c>
      <c r="AV1238" s="11" t="s">
        <v>82</v>
      </c>
      <c r="AW1238" s="11" t="s">
        <v>37</v>
      </c>
      <c r="AX1238" s="11" t="s">
        <v>74</v>
      </c>
      <c r="AY1238" s="214" t="s">
        <v>159</v>
      </c>
    </row>
    <row r="1239" spans="2:65" s="12" customFormat="1" ht="12" x14ac:dyDescent="0.3">
      <c r="B1239" s="215"/>
      <c r="C1239" s="216"/>
      <c r="D1239" s="206" t="s">
        <v>168</v>
      </c>
      <c r="E1239" s="217" t="s">
        <v>30</v>
      </c>
      <c r="F1239" s="218" t="s">
        <v>82</v>
      </c>
      <c r="G1239" s="216"/>
      <c r="H1239" s="219">
        <v>1</v>
      </c>
      <c r="I1239" s="220"/>
      <c r="J1239" s="216"/>
      <c r="K1239" s="216"/>
      <c r="L1239" s="221"/>
      <c r="M1239" s="222"/>
      <c r="N1239" s="223"/>
      <c r="O1239" s="223"/>
      <c r="P1239" s="223"/>
      <c r="Q1239" s="223"/>
      <c r="R1239" s="223"/>
      <c r="S1239" s="223"/>
      <c r="T1239" s="224"/>
      <c r="AT1239" s="225" t="s">
        <v>168</v>
      </c>
      <c r="AU1239" s="225" t="s">
        <v>84</v>
      </c>
      <c r="AV1239" s="12" t="s">
        <v>84</v>
      </c>
      <c r="AW1239" s="12" t="s">
        <v>37</v>
      </c>
      <c r="AX1239" s="12" t="s">
        <v>74</v>
      </c>
      <c r="AY1239" s="225" t="s">
        <v>159</v>
      </c>
    </row>
    <row r="1240" spans="2:65" s="13" customFormat="1" ht="12" x14ac:dyDescent="0.3">
      <c r="B1240" s="226"/>
      <c r="C1240" s="227"/>
      <c r="D1240" s="206" t="s">
        <v>168</v>
      </c>
      <c r="E1240" s="228" t="s">
        <v>30</v>
      </c>
      <c r="F1240" s="229" t="s">
        <v>186</v>
      </c>
      <c r="G1240" s="227"/>
      <c r="H1240" s="230">
        <v>2</v>
      </c>
      <c r="I1240" s="231"/>
      <c r="J1240" s="227"/>
      <c r="K1240" s="227"/>
      <c r="L1240" s="232"/>
      <c r="M1240" s="233"/>
      <c r="N1240" s="234"/>
      <c r="O1240" s="234"/>
      <c r="P1240" s="234"/>
      <c r="Q1240" s="234"/>
      <c r="R1240" s="234"/>
      <c r="S1240" s="234"/>
      <c r="T1240" s="235"/>
      <c r="AT1240" s="236" t="s">
        <v>168</v>
      </c>
      <c r="AU1240" s="236" t="s">
        <v>84</v>
      </c>
      <c r="AV1240" s="13" t="s">
        <v>166</v>
      </c>
      <c r="AW1240" s="13" t="s">
        <v>37</v>
      </c>
      <c r="AX1240" s="13" t="s">
        <v>82</v>
      </c>
      <c r="AY1240" s="236" t="s">
        <v>159</v>
      </c>
    </row>
    <row r="1241" spans="2:65" s="11" customFormat="1" ht="12" x14ac:dyDescent="0.3">
      <c r="B1241" s="204"/>
      <c r="C1241" s="205"/>
      <c r="D1241" s="206" t="s">
        <v>168</v>
      </c>
      <c r="E1241" s="207" t="s">
        <v>30</v>
      </c>
      <c r="F1241" s="208" t="s">
        <v>1769</v>
      </c>
      <c r="G1241" s="205"/>
      <c r="H1241" s="207" t="s">
        <v>30</v>
      </c>
      <c r="I1241" s="209"/>
      <c r="J1241" s="205"/>
      <c r="K1241" s="205"/>
      <c r="L1241" s="210"/>
      <c r="M1241" s="211"/>
      <c r="N1241" s="212"/>
      <c r="O1241" s="212"/>
      <c r="P1241" s="212"/>
      <c r="Q1241" s="212"/>
      <c r="R1241" s="212"/>
      <c r="S1241" s="212"/>
      <c r="T1241" s="213"/>
      <c r="AT1241" s="214" t="s">
        <v>168</v>
      </c>
      <c r="AU1241" s="214" t="s">
        <v>84</v>
      </c>
      <c r="AV1241" s="11" t="s">
        <v>82</v>
      </c>
      <c r="AW1241" s="11" t="s">
        <v>37</v>
      </c>
      <c r="AX1241" s="11" t="s">
        <v>74</v>
      </c>
      <c r="AY1241" s="214" t="s">
        <v>159</v>
      </c>
    </row>
    <row r="1242" spans="2:65" s="11" customFormat="1" ht="12" x14ac:dyDescent="0.3">
      <c r="B1242" s="204"/>
      <c r="C1242" s="205"/>
      <c r="D1242" s="206" t="s">
        <v>168</v>
      </c>
      <c r="E1242" s="207" t="s">
        <v>30</v>
      </c>
      <c r="F1242" s="208" t="s">
        <v>1770</v>
      </c>
      <c r="G1242" s="205"/>
      <c r="H1242" s="207" t="s">
        <v>30</v>
      </c>
      <c r="I1242" s="209"/>
      <c r="J1242" s="205"/>
      <c r="K1242" s="205"/>
      <c r="L1242" s="210"/>
      <c r="M1242" s="211"/>
      <c r="N1242" s="212"/>
      <c r="O1242" s="212"/>
      <c r="P1242" s="212"/>
      <c r="Q1242" s="212"/>
      <c r="R1242" s="212"/>
      <c r="S1242" s="212"/>
      <c r="T1242" s="213"/>
      <c r="AT1242" s="214" t="s">
        <v>168</v>
      </c>
      <c r="AU1242" s="214" t="s">
        <v>84</v>
      </c>
      <c r="AV1242" s="11" t="s">
        <v>82</v>
      </c>
      <c r="AW1242" s="11" t="s">
        <v>37</v>
      </c>
      <c r="AX1242" s="11" t="s">
        <v>74</v>
      </c>
      <c r="AY1242" s="214" t="s">
        <v>159</v>
      </c>
    </row>
    <row r="1243" spans="2:65" s="11" customFormat="1" ht="12" x14ac:dyDescent="0.3">
      <c r="B1243" s="204"/>
      <c r="C1243" s="205"/>
      <c r="D1243" s="206" t="s">
        <v>168</v>
      </c>
      <c r="E1243" s="207" t="s">
        <v>30</v>
      </c>
      <c r="F1243" s="208" t="s">
        <v>1771</v>
      </c>
      <c r="G1243" s="205"/>
      <c r="H1243" s="207" t="s">
        <v>30</v>
      </c>
      <c r="I1243" s="209"/>
      <c r="J1243" s="205"/>
      <c r="K1243" s="205"/>
      <c r="L1243" s="210"/>
      <c r="M1243" s="211"/>
      <c r="N1243" s="212"/>
      <c r="O1243" s="212"/>
      <c r="P1243" s="212"/>
      <c r="Q1243" s="212"/>
      <c r="R1243" s="212"/>
      <c r="S1243" s="212"/>
      <c r="T1243" s="213"/>
      <c r="AT1243" s="214" t="s">
        <v>168</v>
      </c>
      <c r="AU1243" s="214" t="s">
        <v>84</v>
      </c>
      <c r="AV1243" s="11" t="s">
        <v>82</v>
      </c>
      <c r="AW1243" s="11" t="s">
        <v>37</v>
      </c>
      <c r="AX1243" s="11" t="s">
        <v>74</v>
      </c>
      <c r="AY1243" s="214" t="s">
        <v>159</v>
      </c>
    </row>
    <row r="1244" spans="2:65" s="1" customFormat="1" ht="38.25" customHeight="1" x14ac:dyDescent="0.3">
      <c r="B1244" s="41"/>
      <c r="C1244" s="192" t="s">
        <v>1791</v>
      </c>
      <c r="D1244" s="192" t="s">
        <v>161</v>
      </c>
      <c r="E1244" s="193" t="s">
        <v>1792</v>
      </c>
      <c r="F1244" s="194" t="s">
        <v>1793</v>
      </c>
      <c r="G1244" s="195" t="s">
        <v>292</v>
      </c>
      <c r="H1244" s="196">
        <v>16.3</v>
      </c>
      <c r="I1244" s="197"/>
      <c r="J1244" s="198">
        <f>ROUND(I1244*H1244,2)</f>
        <v>0</v>
      </c>
      <c r="K1244" s="194" t="s">
        <v>30</v>
      </c>
      <c r="L1244" s="61"/>
      <c r="M1244" s="199" t="s">
        <v>30</v>
      </c>
      <c r="N1244" s="200" t="s">
        <v>45</v>
      </c>
      <c r="O1244" s="42"/>
      <c r="P1244" s="201">
        <f>O1244*H1244</f>
        <v>0</v>
      </c>
      <c r="Q1244" s="201">
        <v>8.5999999999999998E-4</v>
      </c>
      <c r="R1244" s="201">
        <f>Q1244*H1244</f>
        <v>1.4018000000000001E-2</v>
      </c>
      <c r="S1244" s="201">
        <v>0</v>
      </c>
      <c r="T1244" s="202">
        <f>S1244*H1244</f>
        <v>0</v>
      </c>
      <c r="AR1244" s="24" t="s">
        <v>271</v>
      </c>
      <c r="AT1244" s="24" t="s">
        <v>161</v>
      </c>
      <c r="AU1244" s="24" t="s">
        <v>84</v>
      </c>
      <c r="AY1244" s="24" t="s">
        <v>159</v>
      </c>
      <c r="BE1244" s="203">
        <f>IF(N1244="základní",J1244,0)</f>
        <v>0</v>
      </c>
      <c r="BF1244" s="203">
        <f>IF(N1244="snížená",J1244,0)</f>
        <v>0</v>
      </c>
      <c r="BG1244" s="203">
        <f>IF(N1244="zákl. přenesená",J1244,0)</f>
        <v>0</v>
      </c>
      <c r="BH1244" s="203">
        <f>IF(N1244="sníž. přenesená",J1244,0)</f>
        <v>0</v>
      </c>
      <c r="BI1244" s="203">
        <f>IF(N1244="nulová",J1244,0)</f>
        <v>0</v>
      </c>
      <c r="BJ1244" s="24" t="s">
        <v>82</v>
      </c>
      <c r="BK1244" s="203">
        <f>ROUND(I1244*H1244,2)</f>
        <v>0</v>
      </c>
      <c r="BL1244" s="24" t="s">
        <v>271</v>
      </c>
      <c r="BM1244" s="24" t="s">
        <v>1794</v>
      </c>
    </row>
    <row r="1245" spans="2:65" s="11" customFormat="1" ht="12" x14ac:dyDescent="0.3">
      <c r="B1245" s="204"/>
      <c r="C1245" s="205"/>
      <c r="D1245" s="206" t="s">
        <v>168</v>
      </c>
      <c r="E1245" s="207" t="s">
        <v>30</v>
      </c>
      <c r="F1245" s="208" t="s">
        <v>1795</v>
      </c>
      <c r="G1245" s="205"/>
      <c r="H1245" s="207" t="s">
        <v>30</v>
      </c>
      <c r="I1245" s="209"/>
      <c r="J1245" s="205"/>
      <c r="K1245" s="205"/>
      <c r="L1245" s="210"/>
      <c r="M1245" s="211"/>
      <c r="N1245" s="212"/>
      <c r="O1245" s="212"/>
      <c r="P1245" s="212"/>
      <c r="Q1245" s="212"/>
      <c r="R1245" s="212"/>
      <c r="S1245" s="212"/>
      <c r="T1245" s="213"/>
      <c r="AT1245" s="214" t="s">
        <v>168</v>
      </c>
      <c r="AU1245" s="214" t="s">
        <v>84</v>
      </c>
      <c r="AV1245" s="11" t="s">
        <v>82</v>
      </c>
      <c r="AW1245" s="11" t="s">
        <v>37</v>
      </c>
      <c r="AX1245" s="11" t="s">
        <v>74</v>
      </c>
      <c r="AY1245" s="214" t="s">
        <v>159</v>
      </c>
    </row>
    <row r="1246" spans="2:65" s="12" customFormat="1" ht="12" x14ac:dyDescent="0.3">
      <c r="B1246" s="215"/>
      <c r="C1246" s="216"/>
      <c r="D1246" s="206" t="s">
        <v>168</v>
      </c>
      <c r="E1246" s="217" t="s">
        <v>30</v>
      </c>
      <c r="F1246" s="218" t="s">
        <v>1796</v>
      </c>
      <c r="G1246" s="216"/>
      <c r="H1246" s="219">
        <v>13.6</v>
      </c>
      <c r="I1246" s="220"/>
      <c r="J1246" s="216"/>
      <c r="K1246" s="216"/>
      <c r="L1246" s="221"/>
      <c r="M1246" s="222"/>
      <c r="N1246" s="223"/>
      <c r="O1246" s="223"/>
      <c r="P1246" s="223"/>
      <c r="Q1246" s="223"/>
      <c r="R1246" s="223"/>
      <c r="S1246" s="223"/>
      <c r="T1246" s="224"/>
      <c r="AT1246" s="225" t="s">
        <v>168</v>
      </c>
      <c r="AU1246" s="225" t="s">
        <v>84</v>
      </c>
      <c r="AV1246" s="12" t="s">
        <v>84</v>
      </c>
      <c r="AW1246" s="12" t="s">
        <v>37</v>
      </c>
      <c r="AX1246" s="12" t="s">
        <v>74</v>
      </c>
      <c r="AY1246" s="225" t="s">
        <v>159</v>
      </c>
    </row>
    <row r="1247" spans="2:65" s="11" customFormat="1" ht="12" x14ac:dyDescent="0.3">
      <c r="B1247" s="204"/>
      <c r="C1247" s="205"/>
      <c r="D1247" s="206" t="s">
        <v>168</v>
      </c>
      <c r="E1247" s="207" t="s">
        <v>30</v>
      </c>
      <c r="F1247" s="208" t="s">
        <v>1790</v>
      </c>
      <c r="G1247" s="205"/>
      <c r="H1247" s="207" t="s">
        <v>30</v>
      </c>
      <c r="I1247" s="209"/>
      <c r="J1247" s="205"/>
      <c r="K1247" s="205"/>
      <c r="L1247" s="210"/>
      <c r="M1247" s="211"/>
      <c r="N1247" s="212"/>
      <c r="O1247" s="212"/>
      <c r="P1247" s="212"/>
      <c r="Q1247" s="212"/>
      <c r="R1247" s="212"/>
      <c r="S1247" s="212"/>
      <c r="T1247" s="213"/>
      <c r="AT1247" s="214" t="s">
        <v>168</v>
      </c>
      <c r="AU1247" s="214" t="s">
        <v>84</v>
      </c>
      <c r="AV1247" s="11" t="s">
        <v>82</v>
      </c>
      <c r="AW1247" s="11" t="s">
        <v>37</v>
      </c>
      <c r="AX1247" s="11" t="s">
        <v>74</v>
      </c>
      <c r="AY1247" s="214" t="s">
        <v>159</v>
      </c>
    </row>
    <row r="1248" spans="2:65" s="12" customFormat="1" ht="12" x14ac:dyDescent="0.3">
      <c r="B1248" s="215"/>
      <c r="C1248" s="216"/>
      <c r="D1248" s="206" t="s">
        <v>168</v>
      </c>
      <c r="E1248" s="217" t="s">
        <v>30</v>
      </c>
      <c r="F1248" s="218" t="s">
        <v>1797</v>
      </c>
      <c r="G1248" s="216"/>
      <c r="H1248" s="219">
        <v>2.7</v>
      </c>
      <c r="I1248" s="220"/>
      <c r="J1248" s="216"/>
      <c r="K1248" s="216"/>
      <c r="L1248" s="221"/>
      <c r="M1248" s="222"/>
      <c r="N1248" s="223"/>
      <c r="O1248" s="223"/>
      <c r="P1248" s="223"/>
      <c r="Q1248" s="223"/>
      <c r="R1248" s="223"/>
      <c r="S1248" s="223"/>
      <c r="T1248" s="224"/>
      <c r="AT1248" s="225" t="s">
        <v>168</v>
      </c>
      <c r="AU1248" s="225" t="s">
        <v>84</v>
      </c>
      <c r="AV1248" s="12" t="s">
        <v>84</v>
      </c>
      <c r="AW1248" s="12" t="s">
        <v>37</v>
      </c>
      <c r="AX1248" s="12" t="s">
        <v>74</v>
      </c>
      <c r="AY1248" s="225" t="s">
        <v>159</v>
      </c>
    </row>
    <row r="1249" spans="2:65" s="13" customFormat="1" ht="12" x14ac:dyDescent="0.3">
      <c r="B1249" s="226"/>
      <c r="C1249" s="227"/>
      <c r="D1249" s="206" t="s">
        <v>168</v>
      </c>
      <c r="E1249" s="228" t="s">
        <v>30</v>
      </c>
      <c r="F1249" s="229" t="s">
        <v>186</v>
      </c>
      <c r="G1249" s="227"/>
      <c r="H1249" s="230">
        <v>16.3</v>
      </c>
      <c r="I1249" s="231"/>
      <c r="J1249" s="227"/>
      <c r="K1249" s="227"/>
      <c r="L1249" s="232"/>
      <c r="M1249" s="233"/>
      <c r="N1249" s="234"/>
      <c r="O1249" s="234"/>
      <c r="P1249" s="234"/>
      <c r="Q1249" s="234"/>
      <c r="R1249" s="234"/>
      <c r="S1249" s="234"/>
      <c r="T1249" s="235"/>
      <c r="AT1249" s="236" t="s">
        <v>168</v>
      </c>
      <c r="AU1249" s="236" t="s">
        <v>84</v>
      </c>
      <c r="AV1249" s="13" t="s">
        <v>166</v>
      </c>
      <c r="AW1249" s="13" t="s">
        <v>37</v>
      </c>
      <c r="AX1249" s="13" t="s">
        <v>82</v>
      </c>
      <c r="AY1249" s="236" t="s">
        <v>159</v>
      </c>
    </row>
    <row r="1250" spans="2:65" s="11" customFormat="1" ht="12" x14ac:dyDescent="0.3">
      <c r="B1250" s="204"/>
      <c r="C1250" s="205"/>
      <c r="D1250" s="206" t="s">
        <v>168</v>
      </c>
      <c r="E1250" s="207" t="s">
        <v>30</v>
      </c>
      <c r="F1250" s="208" t="s">
        <v>1769</v>
      </c>
      <c r="G1250" s="205"/>
      <c r="H1250" s="207" t="s">
        <v>30</v>
      </c>
      <c r="I1250" s="209"/>
      <c r="J1250" s="205"/>
      <c r="K1250" s="205"/>
      <c r="L1250" s="210"/>
      <c r="M1250" s="211"/>
      <c r="N1250" s="212"/>
      <c r="O1250" s="212"/>
      <c r="P1250" s="212"/>
      <c r="Q1250" s="212"/>
      <c r="R1250" s="212"/>
      <c r="S1250" s="212"/>
      <c r="T1250" s="213"/>
      <c r="AT1250" s="214" t="s">
        <v>168</v>
      </c>
      <c r="AU1250" s="214" t="s">
        <v>84</v>
      </c>
      <c r="AV1250" s="11" t="s">
        <v>82</v>
      </c>
      <c r="AW1250" s="11" t="s">
        <v>37</v>
      </c>
      <c r="AX1250" s="11" t="s">
        <v>74</v>
      </c>
      <c r="AY1250" s="214" t="s">
        <v>159</v>
      </c>
    </row>
    <row r="1251" spans="2:65" s="11" customFormat="1" ht="12" x14ac:dyDescent="0.3">
      <c r="B1251" s="204"/>
      <c r="C1251" s="205"/>
      <c r="D1251" s="206" t="s">
        <v>168</v>
      </c>
      <c r="E1251" s="207" t="s">
        <v>30</v>
      </c>
      <c r="F1251" s="208" t="s">
        <v>1770</v>
      </c>
      <c r="G1251" s="205"/>
      <c r="H1251" s="207" t="s">
        <v>30</v>
      </c>
      <c r="I1251" s="209"/>
      <c r="J1251" s="205"/>
      <c r="K1251" s="205"/>
      <c r="L1251" s="210"/>
      <c r="M1251" s="211"/>
      <c r="N1251" s="212"/>
      <c r="O1251" s="212"/>
      <c r="P1251" s="212"/>
      <c r="Q1251" s="212"/>
      <c r="R1251" s="212"/>
      <c r="S1251" s="212"/>
      <c r="T1251" s="213"/>
      <c r="AT1251" s="214" t="s">
        <v>168</v>
      </c>
      <c r="AU1251" s="214" t="s">
        <v>84</v>
      </c>
      <c r="AV1251" s="11" t="s">
        <v>82</v>
      </c>
      <c r="AW1251" s="11" t="s">
        <v>37</v>
      </c>
      <c r="AX1251" s="11" t="s">
        <v>74</v>
      </c>
      <c r="AY1251" s="214" t="s">
        <v>159</v>
      </c>
    </row>
    <row r="1252" spans="2:65" s="11" customFormat="1" ht="12" x14ac:dyDescent="0.3">
      <c r="B1252" s="204"/>
      <c r="C1252" s="205"/>
      <c r="D1252" s="206" t="s">
        <v>168</v>
      </c>
      <c r="E1252" s="207" t="s">
        <v>30</v>
      </c>
      <c r="F1252" s="208" t="s">
        <v>1771</v>
      </c>
      <c r="G1252" s="205"/>
      <c r="H1252" s="207" t="s">
        <v>30</v>
      </c>
      <c r="I1252" s="209"/>
      <c r="J1252" s="205"/>
      <c r="K1252" s="205"/>
      <c r="L1252" s="210"/>
      <c r="M1252" s="211"/>
      <c r="N1252" s="212"/>
      <c r="O1252" s="212"/>
      <c r="P1252" s="212"/>
      <c r="Q1252" s="212"/>
      <c r="R1252" s="212"/>
      <c r="S1252" s="212"/>
      <c r="T1252" s="213"/>
      <c r="AT1252" s="214" t="s">
        <v>168</v>
      </c>
      <c r="AU1252" s="214" t="s">
        <v>84</v>
      </c>
      <c r="AV1252" s="11" t="s">
        <v>82</v>
      </c>
      <c r="AW1252" s="11" t="s">
        <v>37</v>
      </c>
      <c r="AX1252" s="11" t="s">
        <v>74</v>
      </c>
      <c r="AY1252" s="214" t="s">
        <v>159</v>
      </c>
    </row>
    <row r="1253" spans="2:65" s="1" customFormat="1" ht="38.25" customHeight="1" x14ac:dyDescent="0.3">
      <c r="B1253" s="41"/>
      <c r="C1253" s="192" t="s">
        <v>1798</v>
      </c>
      <c r="D1253" s="192" t="s">
        <v>161</v>
      </c>
      <c r="E1253" s="193" t="s">
        <v>1799</v>
      </c>
      <c r="F1253" s="194" t="s">
        <v>1800</v>
      </c>
      <c r="G1253" s="195" t="s">
        <v>292</v>
      </c>
      <c r="H1253" s="196">
        <v>10</v>
      </c>
      <c r="I1253" s="197"/>
      <c r="J1253" s="198">
        <f>ROUND(I1253*H1253,2)</f>
        <v>0</v>
      </c>
      <c r="K1253" s="194" t="s">
        <v>30</v>
      </c>
      <c r="L1253" s="61"/>
      <c r="M1253" s="199" t="s">
        <v>30</v>
      </c>
      <c r="N1253" s="200" t="s">
        <v>45</v>
      </c>
      <c r="O1253" s="42"/>
      <c r="P1253" s="201">
        <f>O1253*H1253</f>
        <v>0</v>
      </c>
      <c r="Q1253" s="201">
        <v>5.9000000000000003E-4</v>
      </c>
      <c r="R1253" s="201">
        <f>Q1253*H1253</f>
        <v>5.9000000000000007E-3</v>
      </c>
      <c r="S1253" s="201">
        <v>0</v>
      </c>
      <c r="T1253" s="202">
        <f>S1253*H1253</f>
        <v>0</v>
      </c>
      <c r="AR1253" s="24" t="s">
        <v>271</v>
      </c>
      <c r="AT1253" s="24" t="s">
        <v>161</v>
      </c>
      <c r="AU1253" s="24" t="s">
        <v>84</v>
      </c>
      <c r="AY1253" s="24" t="s">
        <v>159</v>
      </c>
      <c r="BE1253" s="203">
        <f>IF(N1253="základní",J1253,0)</f>
        <v>0</v>
      </c>
      <c r="BF1253" s="203">
        <f>IF(N1253="snížená",J1253,0)</f>
        <v>0</v>
      </c>
      <c r="BG1253" s="203">
        <f>IF(N1253="zákl. přenesená",J1253,0)</f>
        <v>0</v>
      </c>
      <c r="BH1253" s="203">
        <f>IF(N1253="sníž. přenesená",J1253,0)</f>
        <v>0</v>
      </c>
      <c r="BI1253" s="203">
        <f>IF(N1253="nulová",J1253,0)</f>
        <v>0</v>
      </c>
      <c r="BJ1253" s="24" t="s">
        <v>82</v>
      </c>
      <c r="BK1253" s="203">
        <f>ROUND(I1253*H1253,2)</f>
        <v>0</v>
      </c>
      <c r="BL1253" s="24" t="s">
        <v>271</v>
      </c>
      <c r="BM1253" s="24" t="s">
        <v>1801</v>
      </c>
    </row>
    <row r="1254" spans="2:65" s="11" customFormat="1" ht="12" x14ac:dyDescent="0.3">
      <c r="B1254" s="204"/>
      <c r="C1254" s="205"/>
      <c r="D1254" s="206" t="s">
        <v>168</v>
      </c>
      <c r="E1254" s="207" t="s">
        <v>30</v>
      </c>
      <c r="F1254" s="208" t="s">
        <v>1767</v>
      </c>
      <c r="G1254" s="205"/>
      <c r="H1254" s="207" t="s">
        <v>30</v>
      </c>
      <c r="I1254" s="209"/>
      <c r="J1254" s="205"/>
      <c r="K1254" s="205"/>
      <c r="L1254" s="210"/>
      <c r="M1254" s="211"/>
      <c r="N1254" s="212"/>
      <c r="O1254" s="212"/>
      <c r="P1254" s="212"/>
      <c r="Q1254" s="212"/>
      <c r="R1254" s="212"/>
      <c r="S1254" s="212"/>
      <c r="T1254" s="213"/>
      <c r="AT1254" s="214" t="s">
        <v>168</v>
      </c>
      <c r="AU1254" s="214" t="s">
        <v>84</v>
      </c>
      <c r="AV1254" s="11" t="s">
        <v>82</v>
      </c>
      <c r="AW1254" s="11" t="s">
        <v>37</v>
      </c>
      <c r="AX1254" s="11" t="s">
        <v>74</v>
      </c>
      <c r="AY1254" s="214" t="s">
        <v>159</v>
      </c>
    </row>
    <row r="1255" spans="2:65" s="12" customFormat="1" ht="12" x14ac:dyDescent="0.3">
      <c r="B1255" s="215"/>
      <c r="C1255" s="216"/>
      <c r="D1255" s="206" t="s">
        <v>168</v>
      </c>
      <c r="E1255" s="217" t="s">
        <v>30</v>
      </c>
      <c r="F1255" s="218" t="s">
        <v>613</v>
      </c>
      <c r="G1255" s="216"/>
      <c r="H1255" s="219">
        <v>10</v>
      </c>
      <c r="I1255" s="220"/>
      <c r="J1255" s="216"/>
      <c r="K1255" s="216"/>
      <c r="L1255" s="221"/>
      <c r="M1255" s="222"/>
      <c r="N1255" s="223"/>
      <c r="O1255" s="223"/>
      <c r="P1255" s="223"/>
      <c r="Q1255" s="223"/>
      <c r="R1255" s="223"/>
      <c r="S1255" s="223"/>
      <c r="T1255" s="224"/>
      <c r="AT1255" s="225" t="s">
        <v>168</v>
      </c>
      <c r="AU1255" s="225" t="s">
        <v>84</v>
      </c>
      <c r="AV1255" s="12" t="s">
        <v>84</v>
      </c>
      <c r="AW1255" s="12" t="s">
        <v>37</v>
      </c>
      <c r="AX1255" s="12" t="s">
        <v>82</v>
      </c>
      <c r="AY1255" s="225" t="s">
        <v>159</v>
      </c>
    </row>
    <row r="1256" spans="2:65" s="11" customFormat="1" ht="12" x14ac:dyDescent="0.3">
      <c r="B1256" s="204"/>
      <c r="C1256" s="205"/>
      <c r="D1256" s="206" t="s">
        <v>168</v>
      </c>
      <c r="E1256" s="207" t="s">
        <v>30</v>
      </c>
      <c r="F1256" s="208" t="s">
        <v>1769</v>
      </c>
      <c r="G1256" s="205"/>
      <c r="H1256" s="207" t="s">
        <v>30</v>
      </c>
      <c r="I1256" s="209"/>
      <c r="J1256" s="205"/>
      <c r="K1256" s="205"/>
      <c r="L1256" s="210"/>
      <c r="M1256" s="211"/>
      <c r="N1256" s="212"/>
      <c r="O1256" s="212"/>
      <c r="P1256" s="212"/>
      <c r="Q1256" s="212"/>
      <c r="R1256" s="212"/>
      <c r="S1256" s="212"/>
      <c r="T1256" s="213"/>
      <c r="AT1256" s="214" t="s">
        <v>168</v>
      </c>
      <c r="AU1256" s="214" t="s">
        <v>84</v>
      </c>
      <c r="AV1256" s="11" t="s">
        <v>82</v>
      </c>
      <c r="AW1256" s="11" t="s">
        <v>37</v>
      </c>
      <c r="AX1256" s="11" t="s">
        <v>74</v>
      </c>
      <c r="AY1256" s="214" t="s">
        <v>159</v>
      </c>
    </row>
    <row r="1257" spans="2:65" s="11" customFormat="1" ht="12" x14ac:dyDescent="0.3">
      <c r="B1257" s="204"/>
      <c r="C1257" s="205"/>
      <c r="D1257" s="206" t="s">
        <v>168</v>
      </c>
      <c r="E1257" s="207" t="s">
        <v>30</v>
      </c>
      <c r="F1257" s="208" t="s">
        <v>1770</v>
      </c>
      <c r="G1257" s="205"/>
      <c r="H1257" s="207" t="s">
        <v>30</v>
      </c>
      <c r="I1257" s="209"/>
      <c r="J1257" s="205"/>
      <c r="K1257" s="205"/>
      <c r="L1257" s="210"/>
      <c r="M1257" s="211"/>
      <c r="N1257" s="212"/>
      <c r="O1257" s="212"/>
      <c r="P1257" s="212"/>
      <c r="Q1257" s="212"/>
      <c r="R1257" s="212"/>
      <c r="S1257" s="212"/>
      <c r="T1257" s="213"/>
      <c r="AT1257" s="214" t="s">
        <v>168</v>
      </c>
      <c r="AU1257" s="214" t="s">
        <v>84</v>
      </c>
      <c r="AV1257" s="11" t="s">
        <v>82</v>
      </c>
      <c r="AW1257" s="11" t="s">
        <v>37</v>
      </c>
      <c r="AX1257" s="11" t="s">
        <v>74</v>
      </c>
      <c r="AY1257" s="214" t="s">
        <v>159</v>
      </c>
    </row>
    <row r="1258" spans="2:65" s="11" customFormat="1" ht="12" x14ac:dyDescent="0.3">
      <c r="B1258" s="204"/>
      <c r="C1258" s="205"/>
      <c r="D1258" s="206" t="s">
        <v>168</v>
      </c>
      <c r="E1258" s="207" t="s">
        <v>30</v>
      </c>
      <c r="F1258" s="208" t="s">
        <v>1771</v>
      </c>
      <c r="G1258" s="205"/>
      <c r="H1258" s="207" t="s">
        <v>30</v>
      </c>
      <c r="I1258" s="209"/>
      <c r="J1258" s="205"/>
      <c r="K1258" s="205"/>
      <c r="L1258" s="210"/>
      <c r="M1258" s="211"/>
      <c r="N1258" s="212"/>
      <c r="O1258" s="212"/>
      <c r="P1258" s="212"/>
      <c r="Q1258" s="212"/>
      <c r="R1258" s="212"/>
      <c r="S1258" s="212"/>
      <c r="T1258" s="213"/>
      <c r="AT1258" s="214" t="s">
        <v>168</v>
      </c>
      <c r="AU1258" s="214" t="s">
        <v>84</v>
      </c>
      <c r="AV1258" s="11" t="s">
        <v>82</v>
      </c>
      <c r="AW1258" s="11" t="s">
        <v>37</v>
      </c>
      <c r="AX1258" s="11" t="s">
        <v>74</v>
      </c>
      <c r="AY1258" s="214" t="s">
        <v>159</v>
      </c>
    </row>
    <row r="1259" spans="2:65" s="1" customFormat="1" ht="25.5" customHeight="1" x14ac:dyDescent="0.3">
      <c r="B1259" s="41"/>
      <c r="C1259" s="192" t="s">
        <v>1802</v>
      </c>
      <c r="D1259" s="192" t="s">
        <v>161</v>
      </c>
      <c r="E1259" s="193" t="s">
        <v>1803</v>
      </c>
      <c r="F1259" s="194" t="s">
        <v>1804</v>
      </c>
      <c r="G1259" s="195" t="s">
        <v>292</v>
      </c>
      <c r="H1259" s="196">
        <v>2.5</v>
      </c>
      <c r="I1259" s="197"/>
      <c r="J1259" s="198">
        <f>ROUND(I1259*H1259,2)</f>
        <v>0</v>
      </c>
      <c r="K1259" s="194" t="s">
        <v>165</v>
      </c>
      <c r="L1259" s="61"/>
      <c r="M1259" s="199" t="s">
        <v>30</v>
      </c>
      <c r="N1259" s="200" t="s">
        <v>45</v>
      </c>
      <c r="O1259" s="42"/>
      <c r="P1259" s="201">
        <f>O1259*H1259</f>
        <v>0</v>
      </c>
      <c r="Q1259" s="201">
        <v>9.3999999999999997E-4</v>
      </c>
      <c r="R1259" s="201">
        <f>Q1259*H1259</f>
        <v>2.3500000000000001E-3</v>
      </c>
      <c r="S1259" s="201">
        <v>0</v>
      </c>
      <c r="T1259" s="202">
        <f>S1259*H1259</f>
        <v>0</v>
      </c>
      <c r="AR1259" s="24" t="s">
        <v>271</v>
      </c>
      <c r="AT1259" s="24" t="s">
        <v>161</v>
      </c>
      <c r="AU1259" s="24" t="s">
        <v>84</v>
      </c>
      <c r="AY1259" s="24" t="s">
        <v>159</v>
      </c>
      <c r="BE1259" s="203">
        <f>IF(N1259="základní",J1259,0)</f>
        <v>0</v>
      </c>
      <c r="BF1259" s="203">
        <f>IF(N1259="snížená",J1259,0)</f>
        <v>0</v>
      </c>
      <c r="BG1259" s="203">
        <f>IF(N1259="zákl. přenesená",J1259,0)</f>
        <v>0</v>
      </c>
      <c r="BH1259" s="203">
        <f>IF(N1259="sníž. přenesená",J1259,0)</f>
        <v>0</v>
      </c>
      <c r="BI1259" s="203">
        <f>IF(N1259="nulová",J1259,0)</f>
        <v>0</v>
      </c>
      <c r="BJ1259" s="24" t="s">
        <v>82</v>
      </c>
      <c r="BK1259" s="203">
        <f>ROUND(I1259*H1259,2)</f>
        <v>0</v>
      </c>
      <c r="BL1259" s="24" t="s">
        <v>271</v>
      </c>
      <c r="BM1259" s="24" t="s">
        <v>1805</v>
      </c>
    </row>
    <row r="1260" spans="2:65" s="1" customFormat="1" ht="38.25" customHeight="1" x14ac:dyDescent="0.3">
      <c r="B1260" s="41"/>
      <c r="C1260" s="192" t="s">
        <v>1806</v>
      </c>
      <c r="D1260" s="192" t="s">
        <v>161</v>
      </c>
      <c r="E1260" s="193" t="s">
        <v>1807</v>
      </c>
      <c r="F1260" s="194" t="s">
        <v>1808</v>
      </c>
      <c r="G1260" s="195" t="s">
        <v>208</v>
      </c>
      <c r="H1260" s="196">
        <v>3.4000000000000002E-2</v>
      </c>
      <c r="I1260" s="197"/>
      <c r="J1260" s="198">
        <f>ROUND(I1260*H1260,2)</f>
        <v>0</v>
      </c>
      <c r="K1260" s="194" t="s">
        <v>165</v>
      </c>
      <c r="L1260" s="61"/>
      <c r="M1260" s="199" t="s">
        <v>30</v>
      </c>
      <c r="N1260" s="200" t="s">
        <v>45</v>
      </c>
      <c r="O1260" s="42"/>
      <c r="P1260" s="201">
        <f>O1260*H1260</f>
        <v>0</v>
      </c>
      <c r="Q1260" s="201">
        <v>0</v>
      </c>
      <c r="R1260" s="201">
        <f>Q1260*H1260</f>
        <v>0</v>
      </c>
      <c r="S1260" s="201">
        <v>0</v>
      </c>
      <c r="T1260" s="202">
        <f>S1260*H1260</f>
        <v>0</v>
      </c>
      <c r="AR1260" s="24" t="s">
        <v>271</v>
      </c>
      <c r="AT1260" s="24" t="s">
        <v>161</v>
      </c>
      <c r="AU1260" s="24" t="s">
        <v>84</v>
      </c>
      <c r="AY1260" s="24" t="s">
        <v>159</v>
      </c>
      <c r="BE1260" s="203">
        <f>IF(N1260="základní",J1260,0)</f>
        <v>0</v>
      </c>
      <c r="BF1260" s="203">
        <f>IF(N1260="snížená",J1260,0)</f>
        <v>0</v>
      </c>
      <c r="BG1260" s="203">
        <f>IF(N1260="zákl. přenesená",J1260,0)</f>
        <v>0</v>
      </c>
      <c r="BH1260" s="203">
        <f>IF(N1260="sníž. přenesená",J1260,0)</f>
        <v>0</v>
      </c>
      <c r="BI1260" s="203">
        <f>IF(N1260="nulová",J1260,0)</f>
        <v>0</v>
      </c>
      <c r="BJ1260" s="24" t="s">
        <v>82</v>
      </c>
      <c r="BK1260" s="203">
        <f>ROUND(I1260*H1260,2)</f>
        <v>0</v>
      </c>
      <c r="BL1260" s="24" t="s">
        <v>271</v>
      </c>
      <c r="BM1260" s="24" t="s">
        <v>1809</v>
      </c>
    </row>
    <row r="1261" spans="2:65" s="10" customFormat="1" ht="29.85" customHeight="1" x14ac:dyDescent="0.35">
      <c r="B1261" s="176"/>
      <c r="C1261" s="177"/>
      <c r="D1261" s="178" t="s">
        <v>73</v>
      </c>
      <c r="E1261" s="190" t="s">
        <v>1810</v>
      </c>
      <c r="F1261" s="190" t="s">
        <v>1811</v>
      </c>
      <c r="G1261" s="177"/>
      <c r="H1261" s="177"/>
      <c r="I1261" s="180"/>
      <c r="J1261" s="191">
        <f>BK1261</f>
        <v>0</v>
      </c>
      <c r="K1261" s="177"/>
      <c r="L1261" s="182"/>
      <c r="M1261" s="183"/>
      <c r="N1261" s="184"/>
      <c r="O1261" s="184"/>
      <c r="P1261" s="185">
        <f>SUM(P1262:P1338)</f>
        <v>0</v>
      </c>
      <c r="Q1261" s="184"/>
      <c r="R1261" s="185">
        <f>SUM(R1262:R1338)</f>
        <v>0.29273000000000005</v>
      </c>
      <c r="S1261" s="184"/>
      <c r="T1261" s="186">
        <f>SUM(T1262:T1338)</f>
        <v>0</v>
      </c>
      <c r="AR1261" s="187" t="s">
        <v>84</v>
      </c>
      <c r="AT1261" s="188" t="s">
        <v>73</v>
      </c>
      <c r="AU1261" s="188" t="s">
        <v>82</v>
      </c>
      <c r="AY1261" s="187" t="s">
        <v>159</v>
      </c>
      <c r="BK1261" s="189">
        <f>SUM(BK1262:BK1338)</f>
        <v>0</v>
      </c>
    </row>
    <row r="1262" spans="2:65" s="1" customFormat="1" ht="25.5" customHeight="1" x14ac:dyDescent="0.3">
      <c r="B1262" s="41"/>
      <c r="C1262" s="192" t="s">
        <v>1812</v>
      </c>
      <c r="D1262" s="192" t="s">
        <v>161</v>
      </c>
      <c r="E1262" s="193" t="s">
        <v>1813</v>
      </c>
      <c r="F1262" s="194" t="s">
        <v>1814</v>
      </c>
      <c r="G1262" s="195" t="s">
        <v>456</v>
      </c>
      <c r="H1262" s="196">
        <v>2</v>
      </c>
      <c r="I1262" s="197"/>
      <c r="J1262" s="198">
        <f>ROUND(I1262*H1262,2)</f>
        <v>0</v>
      </c>
      <c r="K1262" s="194" t="s">
        <v>165</v>
      </c>
      <c r="L1262" s="61"/>
      <c r="M1262" s="199" t="s">
        <v>30</v>
      </c>
      <c r="N1262" s="200" t="s">
        <v>45</v>
      </c>
      <c r="O1262" s="42"/>
      <c r="P1262" s="201">
        <f>O1262*H1262</f>
        <v>0</v>
      </c>
      <c r="Q1262" s="201">
        <v>0</v>
      </c>
      <c r="R1262" s="201">
        <f>Q1262*H1262</f>
        <v>0</v>
      </c>
      <c r="S1262" s="201">
        <v>0</v>
      </c>
      <c r="T1262" s="202">
        <f>S1262*H1262</f>
        <v>0</v>
      </c>
      <c r="AR1262" s="24" t="s">
        <v>271</v>
      </c>
      <c r="AT1262" s="24" t="s">
        <v>161</v>
      </c>
      <c r="AU1262" s="24" t="s">
        <v>84</v>
      </c>
      <c r="AY1262" s="24" t="s">
        <v>159</v>
      </c>
      <c r="BE1262" s="203">
        <f>IF(N1262="základní",J1262,0)</f>
        <v>0</v>
      </c>
      <c r="BF1262" s="203">
        <f>IF(N1262="snížená",J1262,0)</f>
        <v>0</v>
      </c>
      <c r="BG1262" s="203">
        <f>IF(N1262="zákl. přenesená",J1262,0)</f>
        <v>0</v>
      </c>
      <c r="BH1262" s="203">
        <f>IF(N1262="sníž. přenesená",J1262,0)</f>
        <v>0</v>
      </c>
      <c r="BI1262" s="203">
        <f>IF(N1262="nulová",J1262,0)</f>
        <v>0</v>
      </c>
      <c r="BJ1262" s="24" t="s">
        <v>82</v>
      </c>
      <c r="BK1262" s="203">
        <f>ROUND(I1262*H1262,2)</f>
        <v>0</v>
      </c>
      <c r="BL1262" s="24" t="s">
        <v>271</v>
      </c>
      <c r="BM1262" s="24" t="s">
        <v>1815</v>
      </c>
    </row>
    <row r="1263" spans="2:65" s="1" customFormat="1" ht="16.5" customHeight="1" x14ac:dyDescent="0.3">
      <c r="B1263" s="41"/>
      <c r="C1263" s="237" t="s">
        <v>1816</v>
      </c>
      <c r="D1263" s="237" t="s">
        <v>422</v>
      </c>
      <c r="E1263" s="238" t="s">
        <v>1817</v>
      </c>
      <c r="F1263" s="239" t="s">
        <v>1818</v>
      </c>
      <c r="G1263" s="240" t="s">
        <v>292</v>
      </c>
      <c r="H1263" s="241">
        <v>2.4</v>
      </c>
      <c r="I1263" s="242"/>
      <c r="J1263" s="243">
        <f>ROUND(I1263*H1263,2)</f>
        <v>0</v>
      </c>
      <c r="K1263" s="239" t="s">
        <v>165</v>
      </c>
      <c r="L1263" s="244"/>
      <c r="M1263" s="245" t="s">
        <v>30</v>
      </c>
      <c r="N1263" s="246" t="s">
        <v>45</v>
      </c>
      <c r="O1263" s="42"/>
      <c r="P1263" s="201">
        <f>O1263*H1263</f>
        <v>0</v>
      </c>
      <c r="Q1263" s="201">
        <v>1.5E-3</v>
      </c>
      <c r="R1263" s="201">
        <f>Q1263*H1263</f>
        <v>3.5999999999999999E-3</v>
      </c>
      <c r="S1263" s="201">
        <v>0</v>
      </c>
      <c r="T1263" s="202">
        <f>S1263*H1263</f>
        <v>0</v>
      </c>
      <c r="AR1263" s="24" t="s">
        <v>377</v>
      </c>
      <c r="AT1263" s="24" t="s">
        <v>422</v>
      </c>
      <c r="AU1263" s="24" t="s">
        <v>84</v>
      </c>
      <c r="AY1263" s="24" t="s">
        <v>159</v>
      </c>
      <c r="BE1263" s="203">
        <f>IF(N1263="základní",J1263,0)</f>
        <v>0</v>
      </c>
      <c r="BF1263" s="203">
        <f>IF(N1263="snížená",J1263,0)</f>
        <v>0</v>
      </c>
      <c r="BG1263" s="203">
        <f>IF(N1263="zákl. přenesená",J1263,0)</f>
        <v>0</v>
      </c>
      <c r="BH1263" s="203">
        <f>IF(N1263="sníž. přenesená",J1263,0)</f>
        <v>0</v>
      </c>
      <c r="BI1263" s="203">
        <f>IF(N1263="nulová",J1263,0)</f>
        <v>0</v>
      </c>
      <c r="BJ1263" s="24" t="s">
        <v>82</v>
      </c>
      <c r="BK1263" s="203">
        <f>ROUND(I1263*H1263,2)</f>
        <v>0</v>
      </c>
      <c r="BL1263" s="24" t="s">
        <v>271</v>
      </c>
      <c r="BM1263" s="24" t="s">
        <v>1819</v>
      </c>
    </row>
    <row r="1264" spans="2:65" s="1" customFormat="1" ht="16.5" customHeight="1" x14ac:dyDescent="0.3">
      <c r="B1264" s="41"/>
      <c r="C1264" s="237" t="s">
        <v>1820</v>
      </c>
      <c r="D1264" s="237" t="s">
        <v>422</v>
      </c>
      <c r="E1264" s="238" t="s">
        <v>1821</v>
      </c>
      <c r="F1264" s="239" t="s">
        <v>1822</v>
      </c>
      <c r="G1264" s="240" t="s">
        <v>456</v>
      </c>
      <c r="H1264" s="241">
        <v>2</v>
      </c>
      <c r="I1264" s="242"/>
      <c r="J1264" s="243">
        <f>ROUND(I1264*H1264,2)</f>
        <v>0</v>
      </c>
      <c r="K1264" s="239" t="s">
        <v>165</v>
      </c>
      <c r="L1264" s="244"/>
      <c r="M1264" s="245" t="s">
        <v>30</v>
      </c>
      <c r="N1264" s="246" t="s">
        <v>45</v>
      </c>
      <c r="O1264" s="42"/>
      <c r="P1264" s="201">
        <f>O1264*H1264</f>
        <v>0</v>
      </c>
      <c r="Q1264" s="201">
        <v>2.0000000000000001E-4</v>
      </c>
      <c r="R1264" s="201">
        <f>Q1264*H1264</f>
        <v>4.0000000000000002E-4</v>
      </c>
      <c r="S1264" s="201">
        <v>0</v>
      </c>
      <c r="T1264" s="202">
        <f>S1264*H1264</f>
        <v>0</v>
      </c>
      <c r="AR1264" s="24" t="s">
        <v>377</v>
      </c>
      <c r="AT1264" s="24" t="s">
        <v>422</v>
      </c>
      <c r="AU1264" s="24" t="s">
        <v>84</v>
      </c>
      <c r="AY1264" s="24" t="s">
        <v>159</v>
      </c>
      <c r="BE1264" s="203">
        <f>IF(N1264="základní",J1264,0)</f>
        <v>0</v>
      </c>
      <c r="BF1264" s="203">
        <f>IF(N1264="snížená",J1264,0)</f>
        <v>0</v>
      </c>
      <c r="BG1264" s="203">
        <f>IF(N1264="zákl. přenesená",J1264,0)</f>
        <v>0</v>
      </c>
      <c r="BH1264" s="203">
        <f>IF(N1264="sníž. přenesená",J1264,0)</f>
        <v>0</v>
      </c>
      <c r="BI1264" s="203">
        <f>IF(N1264="nulová",J1264,0)</f>
        <v>0</v>
      </c>
      <c r="BJ1264" s="24" t="s">
        <v>82</v>
      </c>
      <c r="BK1264" s="203">
        <f>ROUND(I1264*H1264,2)</f>
        <v>0</v>
      </c>
      <c r="BL1264" s="24" t="s">
        <v>271</v>
      </c>
      <c r="BM1264" s="24" t="s">
        <v>1823</v>
      </c>
    </row>
    <row r="1265" spans="2:65" s="1" customFormat="1" ht="25.5" customHeight="1" x14ac:dyDescent="0.3">
      <c r="B1265" s="41"/>
      <c r="C1265" s="192" t="s">
        <v>1824</v>
      </c>
      <c r="D1265" s="192" t="s">
        <v>161</v>
      </c>
      <c r="E1265" s="193" t="s">
        <v>1825</v>
      </c>
      <c r="F1265" s="194" t="s">
        <v>1826</v>
      </c>
      <c r="G1265" s="195" t="s">
        <v>214</v>
      </c>
      <c r="H1265" s="196">
        <v>1.08</v>
      </c>
      <c r="I1265" s="197"/>
      <c r="J1265" s="198">
        <f>ROUND(I1265*H1265,2)</f>
        <v>0</v>
      </c>
      <c r="K1265" s="194" t="s">
        <v>165</v>
      </c>
      <c r="L1265" s="61"/>
      <c r="M1265" s="199" t="s">
        <v>30</v>
      </c>
      <c r="N1265" s="200" t="s">
        <v>45</v>
      </c>
      <c r="O1265" s="42"/>
      <c r="P1265" s="201">
        <f>O1265*H1265</f>
        <v>0</v>
      </c>
      <c r="Q1265" s="201">
        <v>2.5000000000000001E-4</v>
      </c>
      <c r="R1265" s="201">
        <f>Q1265*H1265</f>
        <v>2.7E-4</v>
      </c>
      <c r="S1265" s="201">
        <v>0</v>
      </c>
      <c r="T1265" s="202">
        <f>S1265*H1265</f>
        <v>0</v>
      </c>
      <c r="AR1265" s="24" t="s">
        <v>271</v>
      </c>
      <c r="AT1265" s="24" t="s">
        <v>161</v>
      </c>
      <c r="AU1265" s="24" t="s">
        <v>84</v>
      </c>
      <c r="AY1265" s="24" t="s">
        <v>159</v>
      </c>
      <c r="BE1265" s="203">
        <f>IF(N1265="základní",J1265,0)</f>
        <v>0</v>
      </c>
      <c r="BF1265" s="203">
        <f>IF(N1265="snížená",J1265,0)</f>
        <v>0</v>
      </c>
      <c r="BG1265" s="203">
        <f>IF(N1265="zákl. přenesená",J1265,0)</f>
        <v>0</v>
      </c>
      <c r="BH1265" s="203">
        <f>IF(N1265="sníž. přenesená",J1265,0)</f>
        <v>0</v>
      </c>
      <c r="BI1265" s="203">
        <f>IF(N1265="nulová",J1265,0)</f>
        <v>0</v>
      </c>
      <c r="BJ1265" s="24" t="s">
        <v>82</v>
      </c>
      <c r="BK1265" s="203">
        <f>ROUND(I1265*H1265,2)</f>
        <v>0</v>
      </c>
      <c r="BL1265" s="24" t="s">
        <v>271</v>
      </c>
      <c r="BM1265" s="24" t="s">
        <v>1827</v>
      </c>
    </row>
    <row r="1266" spans="2:65" s="11" customFormat="1" ht="12" x14ac:dyDescent="0.3">
      <c r="B1266" s="204"/>
      <c r="C1266" s="205"/>
      <c r="D1266" s="206" t="s">
        <v>168</v>
      </c>
      <c r="E1266" s="207" t="s">
        <v>30</v>
      </c>
      <c r="F1266" s="208" t="s">
        <v>1828</v>
      </c>
      <c r="G1266" s="205"/>
      <c r="H1266" s="207" t="s">
        <v>30</v>
      </c>
      <c r="I1266" s="209"/>
      <c r="J1266" s="205"/>
      <c r="K1266" s="205"/>
      <c r="L1266" s="210"/>
      <c r="M1266" s="211"/>
      <c r="N1266" s="212"/>
      <c r="O1266" s="212"/>
      <c r="P1266" s="212"/>
      <c r="Q1266" s="212"/>
      <c r="R1266" s="212"/>
      <c r="S1266" s="212"/>
      <c r="T1266" s="213"/>
      <c r="AT1266" s="214" t="s">
        <v>168</v>
      </c>
      <c r="AU1266" s="214" t="s">
        <v>84</v>
      </c>
      <c r="AV1266" s="11" t="s">
        <v>82</v>
      </c>
      <c r="AW1266" s="11" t="s">
        <v>37</v>
      </c>
      <c r="AX1266" s="11" t="s">
        <v>74</v>
      </c>
      <c r="AY1266" s="214" t="s">
        <v>159</v>
      </c>
    </row>
    <row r="1267" spans="2:65" s="12" customFormat="1" ht="12" x14ac:dyDescent="0.3">
      <c r="B1267" s="215"/>
      <c r="C1267" s="216"/>
      <c r="D1267" s="206" t="s">
        <v>168</v>
      </c>
      <c r="E1267" s="217" t="s">
        <v>30</v>
      </c>
      <c r="F1267" s="218" t="s">
        <v>1090</v>
      </c>
      <c r="G1267" s="216"/>
      <c r="H1267" s="219">
        <v>1.08</v>
      </c>
      <c r="I1267" s="220"/>
      <c r="J1267" s="216"/>
      <c r="K1267" s="216"/>
      <c r="L1267" s="221"/>
      <c r="M1267" s="222"/>
      <c r="N1267" s="223"/>
      <c r="O1267" s="223"/>
      <c r="P1267" s="223"/>
      <c r="Q1267" s="223"/>
      <c r="R1267" s="223"/>
      <c r="S1267" s="223"/>
      <c r="T1267" s="224"/>
      <c r="AT1267" s="225" t="s">
        <v>168</v>
      </c>
      <c r="AU1267" s="225" t="s">
        <v>84</v>
      </c>
      <c r="AV1267" s="12" t="s">
        <v>84</v>
      </c>
      <c r="AW1267" s="12" t="s">
        <v>37</v>
      </c>
      <c r="AX1267" s="12" t="s">
        <v>82</v>
      </c>
      <c r="AY1267" s="225" t="s">
        <v>159</v>
      </c>
    </row>
    <row r="1268" spans="2:65" s="1" customFormat="1" ht="51" customHeight="1" x14ac:dyDescent="0.3">
      <c r="B1268" s="41"/>
      <c r="C1268" s="237" t="s">
        <v>1829</v>
      </c>
      <c r="D1268" s="237" t="s">
        <v>422</v>
      </c>
      <c r="E1268" s="238" t="s">
        <v>1830</v>
      </c>
      <c r="F1268" s="239" t="s">
        <v>1831</v>
      </c>
      <c r="G1268" s="240" t="s">
        <v>456</v>
      </c>
      <c r="H1268" s="241">
        <v>2</v>
      </c>
      <c r="I1268" s="242"/>
      <c r="J1268" s="243">
        <f>ROUND(I1268*H1268,2)</f>
        <v>0</v>
      </c>
      <c r="K1268" s="239" t="s">
        <v>30</v>
      </c>
      <c r="L1268" s="244"/>
      <c r="M1268" s="245" t="s">
        <v>30</v>
      </c>
      <c r="N1268" s="246" t="s">
        <v>45</v>
      </c>
      <c r="O1268" s="42"/>
      <c r="P1268" s="201">
        <f>O1268*H1268</f>
        <v>0</v>
      </c>
      <c r="Q1268" s="201">
        <v>1.8700000000000001E-2</v>
      </c>
      <c r="R1268" s="201">
        <f>Q1268*H1268</f>
        <v>3.7400000000000003E-2</v>
      </c>
      <c r="S1268" s="201">
        <v>0</v>
      </c>
      <c r="T1268" s="202">
        <f>S1268*H1268</f>
        <v>0</v>
      </c>
      <c r="AR1268" s="24" t="s">
        <v>377</v>
      </c>
      <c r="AT1268" s="24" t="s">
        <v>422</v>
      </c>
      <c r="AU1268" s="24" t="s">
        <v>84</v>
      </c>
      <c r="AY1268" s="24" t="s">
        <v>159</v>
      </c>
      <c r="BE1268" s="203">
        <f>IF(N1268="základní",J1268,0)</f>
        <v>0</v>
      </c>
      <c r="BF1268" s="203">
        <f>IF(N1268="snížená",J1268,0)</f>
        <v>0</v>
      </c>
      <c r="BG1268" s="203">
        <f>IF(N1268="zákl. přenesená",J1268,0)</f>
        <v>0</v>
      </c>
      <c r="BH1268" s="203">
        <f>IF(N1268="sníž. přenesená",J1268,0)</f>
        <v>0</v>
      </c>
      <c r="BI1268" s="203">
        <f>IF(N1268="nulová",J1268,0)</f>
        <v>0</v>
      </c>
      <c r="BJ1268" s="24" t="s">
        <v>82</v>
      </c>
      <c r="BK1268" s="203">
        <f>ROUND(I1268*H1268,2)</f>
        <v>0</v>
      </c>
      <c r="BL1268" s="24" t="s">
        <v>271</v>
      </c>
      <c r="BM1268" s="24" t="s">
        <v>1832</v>
      </c>
    </row>
    <row r="1269" spans="2:65" s="11" customFormat="1" ht="12" x14ac:dyDescent="0.3">
      <c r="B1269" s="204"/>
      <c r="C1269" s="205"/>
      <c r="D1269" s="206" t="s">
        <v>168</v>
      </c>
      <c r="E1269" s="207" t="s">
        <v>30</v>
      </c>
      <c r="F1269" s="208" t="s">
        <v>1833</v>
      </c>
      <c r="G1269" s="205"/>
      <c r="H1269" s="207" t="s">
        <v>30</v>
      </c>
      <c r="I1269" s="209"/>
      <c r="J1269" s="205"/>
      <c r="K1269" s="205"/>
      <c r="L1269" s="210"/>
      <c r="M1269" s="211"/>
      <c r="N1269" s="212"/>
      <c r="O1269" s="212"/>
      <c r="P1269" s="212"/>
      <c r="Q1269" s="212"/>
      <c r="R1269" s="212"/>
      <c r="S1269" s="212"/>
      <c r="T1269" s="213"/>
      <c r="AT1269" s="214" t="s">
        <v>168</v>
      </c>
      <c r="AU1269" s="214" t="s">
        <v>84</v>
      </c>
      <c r="AV1269" s="11" t="s">
        <v>82</v>
      </c>
      <c r="AW1269" s="11" t="s">
        <v>37</v>
      </c>
      <c r="AX1269" s="11" t="s">
        <v>74</v>
      </c>
      <c r="AY1269" s="214" t="s">
        <v>159</v>
      </c>
    </row>
    <row r="1270" spans="2:65" s="11" customFormat="1" ht="12" x14ac:dyDescent="0.3">
      <c r="B1270" s="204"/>
      <c r="C1270" s="205"/>
      <c r="D1270" s="206" t="s">
        <v>168</v>
      </c>
      <c r="E1270" s="207" t="s">
        <v>30</v>
      </c>
      <c r="F1270" s="208" t="s">
        <v>1834</v>
      </c>
      <c r="G1270" s="205"/>
      <c r="H1270" s="207" t="s">
        <v>30</v>
      </c>
      <c r="I1270" s="209"/>
      <c r="J1270" s="205"/>
      <c r="K1270" s="205"/>
      <c r="L1270" s="210"/>
      <c r="M1270" s="211"/>
      <c r="N1270" s="212"/>
      <c r="O1270" s="212"/>
      <c r="P1270" s="212"/>
      <c r="Q1270" s="212"/>
      <c r="R1270" s="212"/>
      <c r="S1270" s="212"/>
      <c r="T1270" s="213"/>
      <c r="AT1270" s="214" t="s">
        <v>168</v>
      </c>
      <c r="AU1270" s="214" t="s">
        <v>84</v>
      </c>
      <c r="AV1270" s="11" t="s">
        <v>82</v>
      </c>
      <c r="AW1270" s="11" t="s">
        <v>37</v>
      </c>
      <c r="AX1270" s="11" t="s">
        <v>74</v>
      </c>
      <c r="AY1270" s="214" t="s">
        <v>159</v>
      </c>
    </row>
    <row r="1271" spans="2:65" s="12" customFormat="1" ht="12" x14ac:dyDescent="0.3">
      <c r="B1271" s="215"/>
      <c r="C1271" s="216"/>
      <c r="D1271" s="206" t="s">
        <v>168</v>
      </c>
      <c r="E1271" s="217" t="s">
        <v>30</v>
      </c>
      <c r="F1271" s="218" t="s">
        <v>84</v>
      </c>
      <c r="G1271" s="216"/>
      <c r="H1271" s="219">
        <v>2</v>
      </c>
      <c r="I1271" s="220"/>
      <c r="J1271" s="216"/>
      <c r="K1271" s="216"/>
      <c r="L1271" s="221"/>
      <c r="M1271" s="222"/>
      <c r="N1271" s="223"/>
      <c r="O1271" s="223"/>
      <c r="P1271" s="223"/>
      <c r="Q1271" s="223"/>
      <c r="R1271" s="223"/>
      <c r="S1271" s="223"/>
      <c r="T1271" s="224"/>
      <c r="AT1271" s="225" t="s">
        <v>168</v>
      </c>
      <c r="AU1271" s="225" t="s">
        <v>84</v>
      </c>
      <c r="AV1271" s="12" t="s">
        <v>84</v>
      </c>
      <c r="AW1271" s="12" t="s">
        <v>37</v>
      </c>
      <c r="AX1271" s="12" t="s">
        <v>82</v>
      </c>
      <c r="AY1271" s="225" t="s">
        <v>159</v>
      </c>
    </row>
    <row r="1272" spans="2:65" s="1" customFormat="1" ht="25.5" customHeight="1" x14ac:dyDescent="0.3">
      <c r="B1272" s="41"/>
      <c r="C1272" s="192" t="s">
        <v>1835</v>
      </c>
      <c r="D1272" s="192" t="s">
        <v>161</v>
      </c>
      <c r="E1272" s="193" t="s">
        <v>1836</v>
      </c>
      <c r="F1272" s="194" t="s">
        <v>1837</v>
      </c>
      <c r="G1272" s="195" t="s">
        <v>456</v>
      </c>
      <c r="H1272" s="196">
        <v>7.5</v>
      </c>
      <c r="I1272" s="197"/>
      <c r="J1272" s="198">
        <f>ROUND(I1272*H1272,2)</f>
        <v>0</v>
      </c>
      <c r="K1272" s="194" t="s">
        <v>165</v>
      </c>
      <c r="L1272" s="61"/>
      <c r="M1272" s="199" t="s">
        <v>30</v>
      </c>
      <c r="N1272" s="200" t="s">
        <v>45</v>
      </c>
      <c r="O1272" s="42"/>
      <c r="P1272" s="201">
        <f>O1272*H1272</f>
        <v>0</v>
      </c>
      <c r="Q1272" s="201">
        <v>0</v>
      </c>
      <c r="R1272" s="201">
        <f>Q1272*H1272</f>
        <v>0</v>
      </c>
      <c r="S1272" s="201">
        <v>0</v>
      </c>
      <c r="T1272" s="202">
        <f>S1272*H1272</f>
        <v>0</v>
      </c>
      <c r="AR1272" s="24" t="s">
        <v>271</v>
      </c>
      <c r="AT1272" s="24" t="s">
        <v>161</v>
      </c>
      <c r="AU1272" s="24" t="s">
        <v>84</v>
      </c>
      <c r="AY1272" s="24" t="s">
        <v>159</v>
      </c>
      <c r="BE1272" s="203">
        <f>IF(N1272="základní",J1272,0)</f>
        <v>0</v>
      </c>
      <c r="BF1272" s="203">
        <f>IF(N1272="snížená",J1272,0)</f>
        <v>0</v>
      </c>
      <c r="BG1272" s="203">
        <f>IF(N1272="zákl. přenesená",J1272,0)</f>
        <v>0</v>
      </c>
      <c r="BH1272" s="203">
        <f>IF(N1272="sníž. přenesená",J1272,0)</f>
        <v>0</v>
      </c>
      <c r="BI1272" s="203">
        <f>IF(N1272="nulová",J1272,0)</f>
        <v>0</v>
      </c>
      <c r="BJ1272" s="24" t="s">
        <v>82</v>
      </c>
      <c r="BK1272" s="203">
        <f>ROUND(I1272*H1272,2)</f>
        <v>0</v>
      </c>
      <c r="BL1272" s="24" t="s">
        <v>271</v>
      </c>
      <c r="BM1272" s="24" t="s">
        <v>1838</v>
      </c>
    </row>
    <row r="1273" spans="2:65" s="11" customFormat="1" ht="12" x14ac:dyDescent="0.3">
      <c r="B1273" s="204"/>
      <c r="C1273" s="205"/>
      <c r="D1273" s="206" t="s">
        <v>168</v>
      </c>
      <c r="E1273" s="207" t="s">
        <v>30</v>
      </c>
      <c r="F1273" s="208" t="s">
        <v>1839</v>
      </c>
      <c r="G1273" s="205"/>
      <c r="H1273" s="207" t="s">
        <v>30</v>
      </c>
      <c r="I1273" s="209"/>
      <c r="J1273" s="205"/>
      <c r="K1273" s="205"/>
      <c r="L1273" s="210"/>
      <c r="M1273" s="211"/>
      <c r="N1273" s="212"/>
      <c r="O1273" s="212"/>
      <c r="P1273" s="212"/>
      <c r="Q1273" s="212"/>
      <c r="R1273" s="212"/>
      <c r="S1273" s="212"/>
      <c r="T1273" s="213"/>
      <c r="AT1273" s="214" t="s">
        <v>168</v>
      </c>
      <c r="AU1273" s="214" t="s">
        <v>84</v>
      </c>
      <c r="AV1273" s="11" t="s">
        <v>82</v>
      </c>
      <c r="AW1273" s="11" t="s">
        <v>37</v>
      </c>
      <c r="AX1273" s="11" t="s">
        <v>74</v>
      </c>
      <c r="AY1273" s="214" t="s">
        <v>159</v>
      </c>
    </row>
    <row r="1274" spans="2:65" s="12" customFormat="1" ht="12" x14ac:dyDescent="0.3">
      <c r="B1274" s="215"/>
      <c r="C1274" s="216"/>
      <c r="D1274" s="206" t="s">
        <v>168</v>
      </c>
      <c r="E1274" s="217" t="s">
        <v>30</v>
      </c>
      <c r="F1274" s="218" t="s">
        <v>1209</v>
      </c>
      <c r="G1274" s="216"/>
      <c r="H1274" s="219">
        <v>7.5</v>
      </c>
      <c r="I1274" s="220"/>
      <c r="J1274" s="216"/>
      <c r="K1274" s="216"/>
      <c r="L1274" s="221"/>
      <c r="M1274" s="222"/>
      <c r="N1274" s="223"/>
      <c r="O1274" s="223"/>
      <c r="P1274" s="223"/>
      <c r="Q1274" s="223"/>
      <c r="R1274" s="223"/>
      <c r="S1274" s="223"/>
      <c r="T1274" s="224"/>
      <c r="AT1274" s="225" t="s">
        <v>168</v>
      </c>
      <c r="AU1274" s="225" t="s">
        <v>84</v>
      </c>
      <c r="AV1274" s="12" t="s">
        <v>84</v>
      </c>
      <c r="AW1274" s="12" t="s">
        <v>37</v>
      </c>
      <c r="AX1274" s="12" t="s">
        <v>82</v>
      </c>
      <c r="AY1274" s="225" t="s">
        <v>159</v>
      </c>
    </row>
    <row r="1275" spans="2:65" s="1" customFormat="1" ht="25.5" customHeight="1" x14ac:dyDescent="0.3">
      <c r="B1275" s="41"/>
      <c r="C1275" s="237" t="s">
        <v>1840</v>
      </c>
      <c r="D1275" s="237" t="s">
        <v>422</v>
      </c>
      <c r="E1275" s="238" t="s">
        <v>1841</v>
      </c>
      <c r="F1275" s="239" t="s">
        <v>1842</v>
      </c>
      <c r="G1275" s="240" t="s">
        <v>456</v>
      </c>
      <c r="H1275" s="241">
        <v>5</v>
      </c>
      <c r="I1275" s="242"/>
      <c r="J1275" s="243">
        <f>ROUND(I1275*H1275,2)</f>
        <v>0</v>
      </c>
      <c r="K1275" s="239" t="s">
        <v>30</v>
      </c>
      <c r="L1275" s="244"/>
      <c r="M1275" s="245" t="s">
        <v>30</v>
      </c>
      <c r="N1275" s="246" t="s">
        <v>45</v>
      </c>
      <c r="O1275" s="42"/>
      <c r="P1275" s="201">
        <f>O1275*H1275</f>
        <v>0</v>
      </c>
      <c r="Q1275" s="201">
        <v>0.01</v>
      </c>
      <c r="R1275" s="201">
        <f>Q1275*H1275</f>
        <v>0.05</v>
      </c>
      <c r="S1275" s="201">
        <v>0</v>
      </c>
      <c r="T1275" s="202">
        <f>S1275*H1275</f>
        <v>0</v>
      </c>
      <c r="AR1275" s="24" t="s">
        <v>377</v>
      </c>
      <c r="AT1275" s="24" t="s">
        <v>422</v>
      </c>
      <c r="AU1275" s="24" t="s">
        <v>84</v>
      </c>
      <c r="AY1275" s="24" t="s">
        <v>159</v>
      </c>
      <c r="BE1275" s="203">
        <f>IF(N1275="základní",J1275,0)</f>
        <v>0</v>
      </c>
      <c r="BF1275" s="203">
        <f>IF(N1275="snížená",J1275,0)</f>
        <v>0</v>
      </c>
      <c r="BG1275" s="203">
        <f>IF(N1275="zákl. přenesená",J1275,0)</f>
        <v>0</v>
      </c>
      <c r="BH1275" s="203">
        <f>IF(N1275="sníž. přenesená",J1275,0)</f>
        <v>0</v>
      </c>
      <c r="BI1275" s="203">
        <f>IF(N1275="nulová",J1275,0)</f>
        <v>0</v>
      </c>
      <c r="BJ1275" s="24" t="s">
        <v>82</v>
      </c>
      <c r="BK1275" s="203">
        <f>ROUND(I1275*H1275,2)</f>
        <v>0</v>
      </c>
      <c r="BL1275" s="24" t="s">
        <v>271</v>
      </c>
      <c r="BM1275" s="24" t="s">
        <v>1843</v>
      </c>
    </row>
    <row r="1276" spans="2:65" s="1" customFormat="1" ht="25.5" customHeight="1" x14ac:dyDescent="0.3">
      <c r="B1276" s="41"/>
      <c r="C1276" s="192" t="s">
        <v>1844</v>
      </c>
      <c r="D1276" s="192" t="s">
        <v>161</v>
      </c>
      <c r="E1276" s="193" t="s">
        <v>1845</v>
      </c>
      <c r="F1276" s="194" t="s">
        <v>1846</v>
      </c>
      <c r="G1276" s="195" t="s">
        <v>1258</v>
      </c>
      <c r="H1276" s="196">
        <v>90</v>
      </c>
      <c r="I1276" s="197"/>
      <c r="J1276" s="198">
        <f>ROUND(I1276*H1276,2)</f>
        <v>0</v>
      </c>
      <c r="K1276" s="194" t="s">
        <v>165</v>
      </c>
      <c r="L1276" s="61"/>
      <c r="M1276" s="199" t="s">
        <v>30</v>
      </c>
      <c r="N1276" s="200" t="s">
        <v>45</v>
      </c>
      <c r="O1276" s="42"/>
      <c r="P1276" s="201">
        <f>O1276*H1276</f>
        <v>0</v>
      </c>
      <c r="Q1276" s="201">
        <v>0</v>
      </c>
      <c r="R1276" s="201">
        <f>Q1276*H1276</f>
        <v>0</v>
      </c>
      <c r="S1276" s="201">
        <v>0</v>
      </c>
      <c r="T1276" s="202">
        <f>S1276*H1276</f>
        <v>0</v>
      </c>
      <c r="AR1276" s="24" t="s">
        <v>271</v>
      </c>
      <c r="AT1276" s="24" t="s">
        <v>161</v>
      </c>
      <c r="AU1276" s="24" t="s">
        <v>84</v>
      </c>
      <c r="AY1276" s="24" t="s">
        <v>159</v>
      </c>
      <c r="BE1276" s="203">
        <f>IF(N1276="základní",J1276,0)</f>
        <v>0</v>
      </c>
      <c r="BF1276" s="203">
        <f>IF(N1276="snížená",J1276,0)</f>
        <v>0</v>
      </c>
      <c r="BG1276" s="203">
        <f>IF(N1276="zákl. přenesená",J1276,0)</f>
        <v>0</v>
      </c>
      <c r="BH1276" s="203">
        <f>IF(N1276="sníž. přenesená",J1276,0)</f>
        <v>0</v>
      </c>
      <c r="BI1276" s="203">
        <f>IF(N1276="nulová",J1276,0)</f>
        <v>0</v>
      </c>
      <c r="BJ1276" s="24" t="s">
        <v>82</v>
      </c>
      <c r="BK1276" s="203">
        <f>ROUND(I1276*H1276,2)</f>
        <v>0</v>
      </c>
      <c r="BL1276" s="24" t="s">
        <v>271</v>
      </c>
      <c r="BM1276" s="24" t="s">
        <v>1847</v>
      </c>
    </row>
    <row r="1277" spans="2:65" s="11" customFormat="1" ht="12" x14ac:dyDescent="0.3">
      <c r="B1277" s="204"/>
      <c r="C1277" s="205"/>
      <c r="D1277" s="206" t="s">
        <v>168</v>
      </c>
      <c r="E1277" s="207" t="s">
        <v>30</v>
      </c>
      <c r="F1277" s="208" t="s">
        <v>1848</v>
      </c>
      <c r="G1277" s="205"/>
      <c r="H1277" s="207" t="s">
        <v>30</v>
      </c>
      <c r="I1277" s="209"/>
      <c r="J1277" s="205"/>
      <c r="K1277" s="205"/>
      <c r="L1277" s="210"/>
      <c r="M1277" s="211"/>
      <c r="N1277" s="212"/>
      <c r="O1277" s="212"/>
      <c r="P1277" s="212"/>
      <c r="Q1277" s="212"/>
      <c r="R1277" s="212"/>
      <c r="S1277" s="212"/>
      <c r="T1277" s="213"/>
      <c r="AT1277" s="214" t="s">
        <v>168</v>
      </c>
      <c r="AU1277" s="214" t="s">
        <v>84</v>
      </c>
      <c r="AV1277" s="11" t="s">
        <v>82</v>
      </c>
      <c r="AW1277" s="11" t="s">
        <v>37</v>
      </c>
      <c r="AX1277" s="11" t="s">
        <v>74</v>
      </c>
      <c r="AY1277" s="214" t="s">
        <v>159</v>
      </c>
    </row>
    <row r="1278" spans="2:65" s="11" customFormat="1" ht="12" x14ac:dyDescent="0.3">
      <c r="B1278" s="204"/>
      <c r="C1278" s="205"/>
      <c r="D1278" s="206" t="s">
        <v>168</v>
      </c>
      <c r="E1278" s="207" t="s">
        <v>30</v>
      </c>
      <c r="F1278" s="208" t="s">
        <v>1849</v>
      </c>
      <c r="G1278" s="205"/>
      <c r="H1278" s="207" t="s">
        <v>30</v>
      </c>
      <c r="I1278" s="209"/>
      <c r="J1278" s="205"/>
      <c r="K1278" s="205"/>
      <c r="L1278" s="210"/>
      <c r="M1278" s="211"/>
      <c r="N1278" s="212"/>
      <c r="O1278" s="212"/>
      <c r="P1278" s="212"/>
      <c r="Q1278" s="212"/>
      <c r="R1278" s="212"/>
      <c r="S1278" s="212"/>
      <c r="T1278" s="213"/>
      <c r="AT1278" s="214" t="s">
        <v>168</v>
      </c>
      <c r="AU1278" s="214" t="s">
        <v>84</v>
      </c>
      <c r="AV1278" s="11" t="s">
        <v>82</v>
      </c>
      <c r="AW1278" s="11" t="s">
        <v>37</v>
      </c>
      <c r="AX1278" s="11" t="s">
        <v>74</v>
      </c>
      <c r="AY1278" s="214" t="s">
        <v>159</v>
      </c>
    </row>
    <row r="1279" spans="2:65" s="12" customFormat="1" ht="12" x14ac:dyDescent="0.3">
      <c r="B1279" s="215"/>
      <c r="C1279" s="216"/>
      <c r="D1279" s="206" t="s">
        <v>168</v>
      </c>
      <c r="E1279" s="217" t="s">
        <v>30</v>
      </c>
      <c r="F1279" s="218" t="s">
        <v>1850</v>
      </c>
      <c r="G1279" s="216"/>
      <c r="H1279" s="219">
        <v>90</v>
      </c>
      <c r="I1279" s="220"/>
      <c r="J1279" s="216"/>
      <c r="K1279" s="216"/>
      <c r="L1279" s="221"/>
      <c r="M1279" s="222"/>
      <c r="N1279" s="223"/>
      <c r="O1279" s="223"/>
      <c r="P1279" s="223"/>
      <c r="Q1279" s="223"/>
      <c r="R1279" s="223"/>
      <c r="S1279" s="223"/>
      <c r="T1279" s="224"/>
      <c r="AT1279" s="225" t="s">
        <v>168</v>
      </c>
      <c r="AU1279" s="225" t="s">
        <v>84</v>
      </c>
      <c r="AV1279" s="12" t="s">
        <v>84</v>
      </c>
      <c r="AW1279" s="12" t="s">
        <v>37</v>
      </c>
      <c r="AX1279" s="12" t="s">
        <v>82</v>
      </c>
      <c r="AY1279" s="225" t="s">
        <v>159</v>
      </c>
    </row>
    <row r="1280" spans="2:65" s="1" customFormat="1" ht="25.5" customHeight="1" x14ac:dyDescent="0.3">
      <c r="B1280" s="41"/>
      <c r="C1280" s="237" t="s">
        <v>1851</v>
      </c>
      <c r="D1280" s="237" t="s">
        <v>422</v>
      </c>
      <c r="E1280" s="238" t="s">
        <v>1852</v>
      </c>
      <c r="F1280" s="239" t="s">
        <v>1853</v>
      </c>
      <c r="G1280" s="240" t="s">
        <v>456</v>
      </c>
      <c r="H1280" s="241">
        <v>20</v>
      </c>
      <c r="I1280" s="242"/>
      <c r="J1280" s="243">
        <f>ROUND(I1280*H1280,2)</f>
        <v>0</v>
      </c>
      <c r="K1280" s="239" t="s">
        <v>30</v>
      </c>
      <c r="L1280" s="244"/>
      <c r="M1280" s="245" t="s">
        <v>30</v>
      </c>
      <c r="N1280" s="246" t="s">
        <v>45</v>
      </c>
      <c r="O1280" s="42"/>
      <c r="P1280" s="201">
        <f>O1280*H1280</f>
        <v>0</v>
      </c>
      <c r="Q1280" s="201">
        <v>4.4999999999999997E-3</v>
      </c>
      <c r="R1280" s="201">
        <f>Q1280*H1280</f>
        <v>0.09</v>
      </c>
      <c r="S1280" s="201">
        <v>0</v>
      </c>
      <c r="T1280" s="202">
        <f>S1280*H1280</f>
        <v>0</v>
      </c>
      <c r="AR1280" s="24" t="s">
        <v>377</v>
      </c>
      <c r="AT1280" s="24" t="s">
        <v>422</v>
      </c>
      <c r="AU1280" s="24" t="s">
        <v>84</v>
      </c>
      <c r="AY1280" s="24" t="s">
        <v>159</v>
      </c>
      <c r="BE1280" s="203">
        <f>IF(N1280="základní",J1280,0)</f>
        <v>0</v>
      </c>
      <c r="BF1280" s="203">
        <f>IF(N1280="snížená",J1280,0)</f>
        <v>0</v>
      </c>
      <c r="BG1280" s="203">
        <f>IF(N1280="zákl. přenesená",J1280,0)</f>
        <v>0</v>
      </c>
      <c r="BH1280" s="203">
        <f>IF(N1280="sníž. přenesená",J1280,0)</f>
        <v>0</v>
      </c>
      <c r="BI1280" s="203">
        <f>IF(N1280="nulová",J1280,0)</f>
        <v>0</v>
      </c>
      <c r="BJ1280" s="24" t="s">
        <v>82</v>
      </c>
      <c r="BK1280" s="203">
        <f>ROUND(I1280*H1280,2)</f>
        <v>0</v>
      </c>
      <c r="BL1280" s="24" t="s">
        <v>271</v>
      </c>
      <c r="BM1280" s="24" t="s">
        <v>1854</v>
      </c>
    </row>
    <row r="1281" spans="2:65" s="1" customFormat="1" ht="25.5" customHeight="1" x14ac:dyDescent="0.3">
      <c r="B1281" s="41"/>
      <c r="C1281" s="192" t="s">
        <v>1855</v>
      </c>
      <c r="D1281" s="192" t="s">
        <v>161</v>
      </c>
      <c r="E1281" s="193" t="s">
        <v>1856</v>
      </c>
      <c r="F1281" s="194" t="s">
        <v>1857</v>
      </c>
      <c r="G1281" s="195" t="s">
        <v>456</v>
      </c>
      <c r="H1281" s="196">
        <v>1</v>
      </c>
      <c r="I1281" s="197"/>
      <c r="J1281" s="198">
        <f>ROUND(I1281*H1281,2)</f>
        <v>0</v>
      </c>
      <c r="K1281" s="194" t="s">
        <v>165</v>
      </c>
      <c r="L1281" s="61"/>
      <c r="M1281" s="199" t="s">
        <v>30</v>
      </c>
      <c r="N1281" s="200" t="s">
        <v>45</v>
      </c>
      <c r="O1281" s="42"/>
      <c r="P1281" s="201">
        <f>O1281*H1281</f>
        <v>0</v>
      </c>
      <c r="Q1281" s="201">
        <v>0</v>
      </c>
      <c r="R1281" s="201">
        <f>Q1281*H1281</f>
        <v>0</v>
      </c>
      <c r="S1281" s="201">
        <v>0</v>
      </c>
      <c r="T1281" s="202">
        <f>S1281*H1281</f>
        <v>0</v>
      </c>
      <c r="AR1281" s="24" t="s">
        <v>271</v>
      </c>
      <c r="AT1281" s="24" t="s">
        <v>161</v>
      </c>
      <c r="AU1281" s="24" t="s">
        <v>84</v>
      </c>
      <c r="AY1281" s="24" t="s">
        <v>159</v>
      </c>
      <c r="BE1281" s="203">
        <f>IF(N1281="základní",J1281,0)</f>
        <v>0</v>
      </c>
      <c r="BF1281" s="203">
        <f>IF(N1281="snížená",J1281,0)</f>
        <v>0</v>
      </c>
      <c r="BG1281" s="203">
        <f>IF(N1281="zákl. přenesená",J1281,0)</f>
        <v>0</v>
      </c>
      <c r="BH1281" s="203">
        <f>IF(N1281="sníž. přenesená",J1281,0)</f>
        <v>0</v>
      </c>
      <c r="BI1281" s="203">
        <f>IF(N1281="nulová",J1281,0)</f>
        <v>0</v>
      </c>
      <c r="BJ1281" s="24" t="s">
        <v>82</v>
      </c>
      <c r="BK1281" s="203">
        <f>ROUND(I1281*H1281,2)</f>
        <v>0</v>
      </c>
      <c r="BL1281" s="24" t="s">
        <v>271</v>
      </c>
      <c r="BM1281" s="24" t="s">
        <v>1858</v>
      </c>
    </row>
    <row r="1282" spans="2:65" s="11" customFormat="1" ht="12" x14ac:dyDescent="0.3">
      <c r="B1282" s="204"/>
      <c r="C1282" s="205"/>
      <c r="D1282" s="206" t="s">
        <v>168</v>
      </c>
      <c r="E1282" s="207" t="s">
        <v>30</v>
      </c>
      <c r="F1282" s="208" t="s">
        <v>1859</v>
      </c>
      <c r="G1282" s="205"/>
      <c r="H1282" s="207" t="s">
        <v>30</v>
      </c>
      <c r="I1282" s="209"/>
      <c r="J1282" s="205"/>
      <c r="K1282" s="205"/>
      <c r="L1282" s="210"/>
      <c r="M1282" s="211"/>
      <c r="N1282" s="212"/>
      <c r="O1282" s="212"/>
      <c r="P1282" s="212"/>
      <c r="Q1282" s="212"/>
      <c r="R1282" s="212"/>
      <c r="S1282" s="212"/>
      <c r="T1282" s="213"/>
      <c r="AT1282" s="214" t="s">
        <v>168</v>
      </c>
      <c r="AU1282" s="214" t="s">
        <v>84</v>
      </c>
      <c r="AV1282" s="11" t="s">
        <v>82</v>
      </c>
      <c r="AW1282" s="11" t="s">
        <v>37</v>
      </c>
      <c r="AX1282" s="11" t="s">
        <v>74</v>
      </c>
      <c r="AY1282" s="214" t="s">
        <v>159</v>
      </c>
    </row>
    <row r="1283" spans="2:65" s="12" customFormat="1" ht="12" x14ac:dyDescent="0.3">
      <c r="B1283" s="215"/>
      <c r="C1283" s="216"/>
      <c r="D1283" s="206" t="s">
        <v>168</v>
      </c>
      <c r="E1283" s="217" t="s">
        <v>30</v>
      </c>
      <c r="F1283" s="218" t="s">
        <v>82</v>
      </c>
      <c r="G1283" s="216"/>
      <c r="H1283" s="219">
        <v>1</v>
      </c>
      <c r="I1283" s="220"/>
      <c r="J1283" s="216"/>
      <c r="K1283" s="216"/>
      <c r="L1283" s="221"/>
      <c r="M1283" s="222"/>
      <c r="N1283" s="223"/>
      <c r="O1283" s="223"/>
      <c r="P1283" s="223"/>
      <c r="Q1283" s="223"/>
      <c r="R1283" s="223"/>
      <c r="S1283" s="223"/>
      <c r="T1283" s="224"/>
      <c r="AT1283" s="225" t="s">
        <v>168</v>
      </c>
      <c r="AU1283" s="225" t="s">
        <v>84</v>
      </c>
      <c r="AV1283" s="12" t="s">
        <v>84</v>
      </c>
      <c r="AW1283" s="12" t="s">
        <v>37</v>
      </c>
      <c r="AX1283" s="12" t="s">
        <v>82</v>
      </c>
      <c r="AY1283" s="225" t="s">
        <v>159</v>
      </c>
    </row>
    <row r="1284" spans="2:65" s="1" customFormat="1" ht="25.5" customHeight="1" x14ac:dyDescent="0.3">
      <c r="B1284" s="41"/>
      <c r="C1284" s="192" t="s">
        <v>1860</v>
      </c>
      <c r="D1284" s="192" t="s">
        <v>161</v>
      </c>
      <c r="E1284" s="193" t="s">
        <v>1861</v>
      </c>
      <c r="F1284" s="194" t="s">
        <v>1862</v>
      </c>
      <c r="G1284" s="195" t="s">
        <v>456</v>
      </c>
      <c r="H1284" s="196">
        <v>2</v>
      </c>
      <c r="I1284" s="197"/>
      <c r="J1284" s="198">
        <f>ROUND(I1284*H1284,2)</f>
        <v>0</v>
      </c>
      <c r="K1284" s="194" t="s">
        <v>165</v>
      </c>
      <c r="L1284" s="61"/>
      <c r="M1284" s="199" t="s">
        <v>30</v>
      </c>
      <c r="N1284" s="200" t="s">
        <v>45</v>
      </c>
      <c r="O1284" s="42"/>
      <c r="P1284" s="201">
        <f>O1284*H1284</f>
        <v>0</v>
      </c>
      <c r="Q1284" s="201">
        <v>0</v>
      </c>
      <c r="R1284" s="201">
        <f>Q1284*H1284</f>
        <v>0</v>
      </c>
      <c r="S1284" s="201">
        <v>0</v>
      </c>
      <c r="T1284" s="202">
        <f>S1284*H1284</f>
        <v>0</v>
      </c>
      <c r="AR1284" s="24" t="s">
        <v>271</v>
      </c>
      <c r="AT1284" s="24" t="s">
        <v>161</v>
      </c>
      <c r="AU1284" s="24" t="s">
        <v>84</v>
      </c>
      <c r="AY1284" s="24" t="s">
        <v>159</v>
      </c>
      <c r="BE1284" s="203">
        <f>IF(N1284="základní",J1284,0)</f>
        <v>0</v>
      </c>
      <c r="BF1284" s="203">
        <f>IF(N1284="snížená",J1284,0)</f>
        <v>0</v>
      </c>
      <c r="BG1284" s="203">
        <f>IF(N1284="zákl. přenesená",J1284,0)</f>
        <v>0</v>
      </c>
      <c r="BH1284" s="203">
        <f>IF(N1284="sníž. přenesená",J1284,0)</f>
        <v>0</v>
      </c>
      <c r="BI1284" s="203">
        <f>IF(N1284="nulová",J1284,0)</f>
        <v>0</v>
      </c>
      <c r="BJ1284" s="24" t="s">
        <v>82</v>
      </c>
      <c r="BK1284" s="203">
        <f>ROUND(I1284*H1284,2)</f>
        <v>0</v>
      </c>
      <c r="BL1284" s="24" t="s">
        <v>271</v>
      </c>
      <c r="BM1284" s="24" t="s">
        <v>1863</v>
      </c>
    </row>
    <row r="1285" spans="2:65" s="11" customFormat="1" ht="12" x14ac:dyDescent="0.3">
      <c r="B1285" s="204"/>
      <c r="C1285" s="205"/>
      <c r="D1285" s="206" t="s">
        <v>168</v>
      </c>
      <c r="E1285" s="207" t="s">
        <v>30</v>
      </c>
      <c r="F1285" s="208" t="s">
        <v>1864</v>
      </c>
      <c r="G1285" s="205"/>
      <c r="H1285" s="207" t="s">
        <v>30</v>
      </c>
      <c r="I1285" s="209"/>
      <c r="J1285" s="205"/>
      <c r="K1285" s="205"/>
      <c r="L1285" s="210"/>
      <c r="M1285" s="211"/>
      <c r="N1285" s="212"/>
      <c r="O1285" s="212"/>
      <c r="P1285" s="212"/>
      <c r="Q1285" s="212"/>
      <c r="R1285" s="212"/>
      <c r="S1285" s="212"/>
      <c r="T1285" s="213"/>
      <c r="AT1285" s="214" t="s">
        <v>168</v>
      </c>
      <c r="AU1285" s="214" t="s">
        <v>84</v>
      </c>
      <c r="AV1285" s="11" t="s">
        <v>82</v>
      </c>
      <c r="AW1285" s="11" t="s">
        <v>37</v>
      </c>
      <c r="AX1285" s="11" t="s">
        <v>74</v>
      </c>
      <c r="AY1285" s="214" t="s">
        <v>159</v>
      </c>
    </row>
    <row r="1286" spans="2:65" s="11" customFormat="1" ht="12" x14ac:dyDescent="0.3">
      <c r="B1286" s="204"/>
      <c r="C1286" s="205"/>
      <c r="D1286" s="206" t="s">
        <v>168</v>
      </c>
      <c r="E1286" s="207" t="s">
        <v>30</v>
      </c>
      <c r="F1286" s="208" t="s">
        <v>1865</v>
      </c>
      <c r="G1286" s="205"/>
      <c r="H1286" s="207" t="s">
        <v>30</v>
      </c>
      <c r="I1286" s="209"/>
      <c r="J1286" s="205"/>
      <c r="K1286" s="205"/>
      <c r="L1286" s="210"/>
      <c r="M1286" s="211"/>
      <c r="N1286" s="212"/>
      <c r="O1286" s="212"/>
      <c r="P1286" s="212"/>
      <c r="Q1286" s="212"/>
      <c r="R1286" s="212"/>
      <c r="S1286" s="212"/>
      <c r="T1286" s="213"/>
      <c r="AT1286" s="214" t="s">
        <v>168</v>
      </c>
      <c r="AU1286" s="214" t="s">
        <v>84</v>
      </c>
      <c r="AV1286" s="11" t="s">
        <v>82</v>
      </c>
      <c r="AW1286" s="11" t="s">
        <v>37</v>
      </c>
      <c r="AX1286" s="11" t="s">
        <v>74</v>
      </c>
      <c r="AY1286" s="214" t="s">
        <v>159</v>
      </c>
    </row>
    <row r="1287" spans="2:65" s="12" customFormat="1" ht="12" x14ac:dyDescent="0.3">
      <c r="B1287" s="215"/>
      <c r="C1287" s="216"/>
      <c r="D1287" s="206" t="s">
        <v>168</v>
      </c>
      <c r="E1287" s="217" t="s">
        <v>30</v>
      </c>
      <c r="F1287" s="218" t="s">
        <v>84</v>
      </c>
      <c r="G1287" s="216"/>
      <c r="H1287" s="219">
        <v>2</v>
      </c>
      <c r="I1287" s="220"/>
      <c r="J1287" s="216"/>
      <c r="K1287" s="216"/>
      <c r="L1287" s="221"/>
      <c r="M1287" s="222"/>
      <c r="N1287" s="223"/>
      <c r="O1287" s="223"/>
      <c r="P1287" s="223"/>
      <c r="Q1287" s="223"/>
      <c r="R1287" s="223"/>
      <c r="S1287" s="223"/>
      <c r="T1287" s="224"/>
      <c r="AT1287" s="225" t="s">
        <v>168</v>
      </c>
      <c r="AU1287" s="225" t="s">
        <v>84</v>
      </c>
      <c r="AV1287" s="12" t="s">
        <v>84</v>
      </c>
      <c r="AW1287" s="12" t="s">
        <v>37</v>
      </c>
      <c r="AX1287" s="12" t="s">
        <v>82</v>
      </c>
      <c r="AY1287" s="225" t="s">
        <v>159</v>
      </c>
    </row>
    <row r="1288" spans="2:65" s="1" customFormat="1" ht="25.5" customHeight="1" x14ac:dyDescent="0.3">
      <c r="B1288" s="41"/>
      <c r="C1288" s="192" t="s">
        <v>1866</v>
      </c>
      <c r="D1288" s="192" t="s">
        <v>161</v>
      </c>
      <c r="E1288" s="193" t="s">
        <v>1867</v>
      </c>
      <c r="F1288" s="194" t="s">
        <v>1868</v>
      </c>
      <c r="G1288" s="195" t="s">
        <v>456</v>
      </c>
      <c r="H1288" s="196">
        <v>2</v>
      </c>
      <c r="I1288" s="197"/>
      <c r="J1288" s="198">
        <f>ROUND(I1288*H1288,2)</f>
        <v>0</v>
      </c>
      <c r="K1288" s="194" t="s">
        <v>165</v>
      </c>
      <c r="L1288" s="61"/>
      <c r="M1288" s="199" t="s">
        <v>30</v>
      </c>
      <c r="N1288" s="200" t="s">
        <v>45</v>
      </c>
      <c r="O1288" s="42"/>
      <c r="P1288" s="201">
        <f>O1288*H1288</f>
        <v>0</v>
      </c>
      <c r="Q1288" s="201">
        <v>0</v>
      </c>
      <c r="R1288" s="201">
        <f>Q1288*H1288</f>
        <v>0</v>
      </c>
      <c r="S1288" s="201">
        <v>0</v>
      </c>
      <c r="T1288" s="202">
        <f>S1288*H1288</f>
        <v>0</v>
      </c>
      <c r="AR1288" s="24" t="s">
        <v>271</v>
      </c>
      <c r="AT1288" s="24" t="s">
        <v>161</v>
      </c>
      <c r="AU1288" s="24" t="s">
        <v>84</v>
      </c>
      <c r="AY1288" s="24" t="s">
        <v>159</v>
      </c>
      <c r="BE1288" s="203">
        <f>IF(N1288="základní",J1288,0)</f>
        <v>0</v>
      </c>
      <c r="BF1288" s="203">
        <f>IF(N1288="snížená",J1288,0)</f>
        <v>0</v>
      </c>
      <c r="BG1288" s="203">
        <f>IF(N1288="zákl. přenesená",J1288,0)</f>
        <v>0</v>
      </c>
      <c r="BH1288" s="203">
        <f>IF(N1288="sníž. přenesená",J1288,0)</f>
        <v>0</v>
      </c>
      <c r="BI1288" s="203">
        <f>IF(N1288="nulová",J1288,0)</f>
        <v>0</v>
      </c>
      <c r="BJ1288" s="24" t="s">
        <v>82</v>
      </c>
      <c r="BK1288" s="203">
        <f>ROUND(I1288*H1288,2)</f>
        <v>0</v>
      </c>
      <c r="BL1288" s="24" t="s">
        <v>271</v>
      </c>
      <c r="BM1288" s="24" t="s">
        <v>1869</v>
      </c>
    </row>
    <row r="1289" spans="2:65" s="11" customFormat="1" ht="12" x14ac:dyDescent="0.3">
      <c r="B1289" s="204"/>
      <c r="C1289" s="205"/>
      <c r="D1289" s="206" t="s">
        <v>168</v>
      </c>
      <c r="E1289" s="207" t="s">
        <v>30</v>
      </c>
      <c r="F1289" s="208" t="s">
        <v>1870</v>
      </c>
      <c r="G1289" s="205"/>
      <c r="H1289" s="207" t="s">
        <v>30</v>
      </c>
      <c r="I1289" s="209"/>
      <c r="J1289" s="205"/>
      <c r="K1289" s="205"/>
      <c r="L1289" s="210"/>
      <c r="M1289" s="211"/>
      <c r="N1289" s="212"/>
      <c r="O1289" s="212"/>
      <c r="P1289" s="212"/>
      <c r="Q1289" s="212"/>
      <c r="R1289" s="212"/>
      <c r="S1289" s="212"/>
      <c r="T1289" s="213"/>
      <c r="AT1289" s="214" t="s">
        <v>168</v>
      </c>
      <c r="AU1289" s="214" t="s">
        <v>84</v>
      </c>
      <c r="AV1289" s="11" t="s">
        <v>82</v>
      </c>
      <c r="AW1289" s="11" t="s">
        <v>37</v>
      </c>
      <c r="AX1289" s="11" t="s">
        <v>74</v>
      </c>
      <c r="AY1289" s="214" t="s">
        <v>159</v>
      </c>
    </row>
    <row r="1290" spans="2:65" s="12" customFormat="1" ht="12" x14ac:dyDescent="0.3">
      <c r="B1290" s="215"/>
      <c r="C1290" s="216"/>
      <c r="D1290" s="206" t="s">
        <v>168</v>
      </c>
      <c r="E1290" s="217" t="s">
        <v>30</v>
      </c>
      <c r="F1290" s="218" t="s">
        <v>84</v>
      </c>
      <c r="G1290" s="216"/>
      <c r="H1290" s="219">
        <v>2</v>
      </c>
      <c r="I1290" s="220"/>
      <c r="J1290" s="216"/>
      <c r="K1290" s="216"/>
      <c r="L1290" s="221"/>
      <c r="M1290" s="222"/>
      <c r="N1290" s="223"/>
      <c r="O1290" s="223"/>
      <c r="P1290" s="223"/>
      <c r="Q1290" s="223"/>
      <c r="R1290" s="223"/>
      <c r="S1290" s="223"/>
      <c r="T1290" s="224"/>
      <c r="AT1290" s="225" t="s">
        <v>168</v>
      </c>
      <c r="AU1290" s="225" t="s">
        <v>84</v>
      </c>
      <c r="AV1290" s="12" t="s">
        <v>84</v>
      </c>
      <c r="AW1290" s="12" t="s">
        <v>37</v>
      </c>
      <c r="AX1290" s="12" t="s">
        <v>82</v>
      </c>
      <c r="AY1290" s="225" t="s">
        <v>159</v>
      </c>
    </row>
    <row r="1291" spans="2:65" s="1" customFormat="1" ht="25.5" customHeight="1" x14ac:dyDescent="0.3">
      <c r="B1291" s="41"/>
      <c r="C1291" s="237" t="s">
        <v>1871</v>
      </c>
      <c r="D1291" s="237" t="s">
        <v>422</v>
      </c>
      <c r="E1291" s="238" t="s">
        <v>1872</v>
      </c>
      <c r="F1291" s="239" t="s">
        <v>1873</v>
      </c>
      <c r="G1291" s="240" t="s">
        <v>456</v>
      </c>
      <c r="H1291" s="241">
        <v>2</v>
      </c>
      <c r="I1291" s="242"/>
      <c r="J1291" s="243">
        <f>ROUND(I1291*H1291,2)</f>
        <v>0</v>
      </c>
      <c r="K1291" s="239" t="s">
        <v>165</v>
      </c>
      <c r="L1291" s="244"/>
      <c r="M1291" s="245" t="s">
        <v>30</v>
      </c>
      <c r="N1291" s="246" t="s">
        <v>45</v>
      </c>
      <c r="O1291" s="42"/>
      <c r="P1291" s="201">
        <f>O1291*H1291</f>
        <v>0</v>
      </c>
      <c r="Q1291" s="201">
        <v>1.6E-2</v>
      </c>
      <c r="R1291" s="201">
        <f>Q1291*H1291</f>
        <v>3.2000000000000001E-2</v>
      </c>
      <c r="S1291" s="201">
        <v>0</v>
      </c>
      <c r="T1291" s="202">
        <f>S1291*H1291</f>
        <v>0</v>
      </c>
      <c r="AR1291" s="24" t="s">
        <v>377</v>
      </c>
      <c r="AT1291" s="24" t="s">
        <v>422</v>
      </c>
      <c r="AU1291" s="24" t="s">
        <v>84</v>
      </c>
      <c r="AY1291" s="24" t="s">
        <v>159</v>
      </c>
      <c r="BE1291" s="203">
        <f>IF(N1291="základní",J1291,0)</f>
        <v>0</v>
      </c>
      <c r="BF1291" s="203">
        <f>IF(N1291="snížená",J1291,0)</f>
        <v>0</v>
      </c>
      <c r="BG1291" s="203">
        <f>IF(N1291="zákl. přenesená",J1291,0)</f>
        <v>0</v>
      </c>
      <c r="BH1291" s="203">
        <f>IF(N1291="sníž. přenesená",J1291,0)</f>
        <v>0</v>
      </c>
      <c r="BI1291" s="203">
        <f>IF(N1291="nulová",J1291,0)</f>
        <v>0</v>
      </c>
      <c r="BJ1291" s="24" t="s">
        <v>82</v>
      </c>
      <c r="BK1291" s="203">
        <f>ROUND(I1291*H1291,2)</f>
        <v>0</v>
      </c>
      <c r="BL1291" s="24" t="s">
        <v>271</v>
      </c>
      <c r="BM1291" s="24" t="s">
        <v>1874</v>
      </c>
    </row>
    <row r="1292" spans="2:65" s="11" customFormat="1" ht="12" x14ac:dyDescent="0.3">
      <c r="B1292" s="204"/>
      <c r="C1292" s="205"/>
      <c r="D1292" s="206" t="s">
        <v>168</v>
      </c>
      <c r="E1292" s="207" t="s">
        <v>30</v>
      </c>
      <c r="F1292" s="208" t="s">
        <v>1870</v>
      </c>
      <c r="G1292" s="205"/>
      <c r="H1292" s="207" t="s">
        <v>30</v>
      </c>
      <c r="I1292" s="209"/>
      <c r="J1292" s="205"/>
      <c r="K1292" s="205"/>
      <c r="L1292" s="210"/>
      <c r="M1292" s="211"/>
      <c r="N1292" s="212"/>
      <c r="O1292" s="212"/>
      <c r="P1292" s="212"/>
      <c r="Q1292" s="212"/>
      <c r="R1292" s="212"/>
      <c r="S1292" s="212"/>
      <c r="T1292" s="213"/>
      <c r="AT1292" s="214" t="s">
        <v>168</v>
      </c>
      <c r="AU1292" s="214" t="s">
        <v>84</v>
      </c>
      <c r="AV1292" s="11" t="s">
        <v>82</v>
      </c>
      <c r="AW1292" s="11" t="s">
        <v>37</v>
      </c>
      <c r="AX1292" s="11" t="s">
        <v>74</v>
      </c>
      <c r="AY1292" s="214" t="s">
        <v>159</v>
      </c>
    </row>
    <row r="1293" spans="2:65" s="11" customFormat="1" ht="12" x14ac:dyDescent="0.3">
      <c r="B1293" s="204"/>
      <c r="C1293" s="205"/>
      <c r="D1293" s="206" t="s">
        <v>168</v>
      </c>
      <c r="E1293" s="207" t="s">
        <v>30</v>
      </c>
      <c r="F1293" s="208" t="s">
        <v>1875</v>
      </c>
      <c r="G1293" s="205"/>
      <c r="H1293" s="207" t="s">
        <v>30</v>
      </c>
      <c r="I1293" s="209"/>
      <c r="J1293" s="205"/>
      <c r="K1293" s="205"/>
      <c r="L1293" s="210"/>
      <c r="M1293" s="211"/>
      <c r="N1293" s="212"/>
      <c r="O1293" s="212"/>
      <c r="P1293" s="212"/>
      <c r="Q1293" s="212"/>
      <c r="R1293" s="212"/>
      <c r="S1293" s="212"/>
      <c r="T1293" s="213"/>
      <c r="AT1293" s="214" t="s">
        <v>168</v>
      </c>
      <c r="AU1293" s="214" t="s">
        <v>84</v>
      </c>
      <c r="AV1293" s="11" t="s">
        <v>82</v>
      </c>
      <c r="AW1293" s="11" t="s">
        <v>37</v>
      </c>
      <c r="AX1293" s="11" t="s">
        <v>74</v>
      </c>
      <c r="AY1293" s="214" t="s">
        <v>159</v>
      </c>
    </row>
    <row r="1294" spans="2:65" s="12" customFormat="1" ht="12" x14ac:dyDescent="0.3">
      <c r="B1294" s="215"/>
      <c r="C1294" s="216"/>
      <c r="D1294" s="206" t="s">
        <v>168</v>
      </c>
      <c r="E1294" s="217" t="s">
        <v>30</v>
      </c>
      <c r="F1294" s="218" t="s">
        <v>82</v>
      </c>
      <c r="G1294" s="216"/>
      <c r="H1294" s="219">
        <v>1</v>
      </c>
      <c r="I1294" s="220"/>
      <c r="J1294" s="216"/>
      <c r="K1294" s="216"/>
      <c r="L1294" s="221"/>
      <c r="M1294" s="222"/>
      <c r="N1294" s="223"/>
      <c r="O1294" s="223"/>
      <c r="P1294" s="223"/>
      <c r="Q1294" s="223"/>
      <c r="R1294" s="223"/>
      <c r="S1294" s="223"/>
      <c r="T1294" s="224"/>
      <c r="AT1294" s="225" t="s">
        <v>168</v>
      </c>
      <c r="AU1294" s="225" t="s">
        <v>84</v>
      </c>
      <c r="AV1294" s="12" t="s">
        <v>84</v>
      </c>
      <c r="AW1294" s="12" t="s">
        <v>37</v>
      </c>
      <c r="AX1294" s="12" t="s">
        <v>74</v>
      </c>
      <c r="AY1294" s="225" t="s">
        <v>159</v>
      </c>
    </row>
    <row r="1295" spans="2:65" s="11" customFormat="1" ht="12" x14ac:dyDescent="0.3">
      <c r="B1295" s="204"/>
      <c r="C1295" s="205"/>
      <c r="D1295" s="206" t="s">
        <v>168</v>
      </c>
      <c r="E1295" s="207" t="s">
        <v>30</v>
      </c>
      <c r="F1295" s="208" t="s">
        <v>1876</v>
      </c>
      <c r="G1295" s="205"/>
      <c r="H1295" s="207" t="s">
        <v>30</v>
      </c>
      <c r="I1295" s="209"/>
      <c r="J1295" s="205"/>
      <c r="K1295" s="205"/>
      <c r="L1295" s="210"/>
      <c r="M1295" s="211"/>
      <c r="N1295" s="212"/>
      <c r="O1295" s="212"/>
      <c r="P1295" s="212"/>
      <c r="Q1295" s="212"/>
      <c r="R1295" s="212"/>
      <c r="S1295" s="212"/>
      <c r="T1295" s="213"/>
      <c r="AT1295" s="214" t="s">
        <v>168</v>
      </c>
      <c r="AU1295" s="214" t="s">
        <v>84</v>
      </c>
      <c r="AV1295" s="11" t="s">
        <v>82</v>
      </c>
      <c r="AW1295" s="11" t="s">
        <v>37</v>
      </c>
      <c r="AX1295" s="11" t="s">
        <v>74</v>
      </c>
      <c r="AY1295" s="214" t="s">
        <v>159</v>
      </c>
    </row>
    <row r="1296" spans="2:65" s="12" customFormat="1" ht="12" x14ac:dyDescent="0.3">
      <c r="B1296" s="215"/>
      <c r="C1296" s="216"/>
      <c r="D1296" s="206" t="s">
        <v>168</v>
      </c>
      <c r="E1296" s="217" t="s">
        <v>30</v>
      </c>
      <c r="F1296" s="218" t="s">
        <v>82</v>
      </c>
      <c r="G1296" s="216"/>
      <c r="H1296" s="219">
        <v>1</v>
      </c>
      <c r="I1296" s="220"/>
      <c r="J1296" s="216"/>
      <c r="K1296" s="216"/>
      <c r="L1296" s="221"/>
      <c r="M1296" s="222"/>
      <c r="N1296" s="223"/>
      <c r="O1296" s="223"/>
      <c r="P1296" s="223"/>
      <c r="Q1296" s="223"/>
      <c r="R1296" s="223"/>
      <c r="S1296" s="223"/>
      <c r="T1296" s="224"/>
      <c r="AT1296" s="225" t="s">
        <v>168</v>
      </c>
      <c r="AU1296" s="225" t="s">
        <v>84</v>
      </c>
      <c r="AV1296" s="12" t="s">
        <v>84</v>
      </c>
      <c r="AW1296" s="12" t="s">
        <v>37</v>
      </c>
      <c r="AX1296" s="12" t="s">
        <v>74</v>
      </c>
      <c r="AY1296" s="225" t="s">
        <v>159</v>
      </c>
    </row>
    <row r="1297" spans="2:65" s="13" customFormat="1" ht="12" x14ac:dyDescent="0.3">
      <c r="B1297" s="226"/>
      <c r="C1297" s="227"/>
      <c r="D1297" s="206" t="s">
        <v>168</v>
      </c>
      <c r="E1297" s="228" t="s">
        <v>30</v>
      </c>
      <c r="F1297" s="229" t="s">
        <v>186</v>
      </c>
      <c r="G1297" s="227"/>
      <c r="H1297" s="230">
        <v>2</v>
      </c>
      <c r="I1297" s="231"/>
      <c r="J1297" s="227"/>
      <c r="K1297" s="227"/>
      <c r="L1297" s="232"/>
      <c r="M1297" s="233"/>
      <c r="N1297" s="234"/>
      <c r="O1297" s="234"/>
      <c r="P1297" s="234"/>
      <c r="Q1297" s="234"/>
      <c r="R1297" s="234"/>
      <c r="S1297" s="234"/>
      <c r="T1297" s="235"/>
      <c r="AT1297" s="236" t="s">
        <v>168</v>
      </c>
      <c r="AU1297" s="236" t="s">
        <v>84</v>
      </c>
      <c r="AV1297" s="13" t="s">
        <v>166</v>
      </c>
      <c r="AW1297" s="13" t="s">
        <v>37</v>
      </c>
      <c r="AX1297" s="13" t="s">
        <v>82</v>
      </c>
      <c r="AY1297" s="236" t="s">
        <v>159</v>
      </c>
    </row>
    <row r="1298" spans="2:65" s="1" customFormat="1" ht="25.5" customHeight="1" x14ac:dyDescent="0.3">
      <c r="B1298" s="41"/>
      <c r="C1298" s="237" t="s">
        <v>1877</v>
      </c>
      <c r="D1298" s="237" t="s">
        <v>422</v>
      </c>
      <c r="E1298" s="238" t="s">
        <v>1878</v>
      </c>
      <c r="F1298" s="239" t="s">
        <v>1879</v>
      </c>
      <c r="G1298" s="240" t="s">
        <v>456</v>
      </c>
      <c r="H1298" s="241">
        <v>1</v>
      </c>
      <c r="I1298" s="242"/>
      <c r="J1298" s="243">
        <f>ROUND(I1298*H1298,2)</f>
        <v>0</v>
      </c>
      <c r="K1298" s="239" t="s">
        <v>30</v>
      </c>
      <c r="L1298" s="244"/>
      <c r="M1298" s="245" t="s">
        <v>30</v>
      </c>
      <c r="N1298" s="246" t="s">
        <v>45</v>
      </c>
      <c r="O1298" s="42"/>
      <c r="P1298" s="201">
        <f>O1298*H1298</f>
        <v>0</v>
      </c>
      <c r="Q1298" s="201">
        <v>2.75E-2</v>
      </c>
      <c r="R1298" s="201">
        <f>Q1298*H1298</f>
        <v>2.75E-2</v>
      </c>
      <c r="S1298" s="201">
        <v>0</v>
      </c>
      <c r="T1298" s="202">
        <f>S1298*H1298</f>
        <v>0</v>
      </c>
      <c r="AR1298" s="24" t="s">
        <v>377</v>
      </c>
      <c r="AT1298" s="24" t="s">
        <v>422</v>
      </c>
      <c r="AU1298" s="24" t="s">
        <v>84</v>
      </c>
      <c r="AY1298" s="24" t="s">
        <v>159</v>
      </c>
      <c r="BE1298" s="203">
        <f>IF(N1298="základní",J1298,0)</f>
        <v>0</v>
      </c>
      <c r="BF1298" s="203">
        <f>IF(N1298="snížená",J1298,0)</f>
        <v>0</v>
      </c>
      <c r="BG1298" s="203">
        <f>IF(N1298="zákl. přenesená",J1298,0)</f>
        <v>0</v>
      </c>
      <c r="BH1298" s="203">
        <f>IF(N1298="sníž. přenesená",J1298,0)</f>
        <v>0</v>
      </c>
      <c r="BI1298" s="203">
        <f>IF(N1298="nulová",J1298,0)</f>
        <v>0</v>
      </c>
      <c r="BJ1298" s="24" t="s">
        <v>82</v>
      </c>
      <c r="BK1298" s="203">
        <f>ROUND(I1298*H1298,2)</f>
        <v>0</v>
      </c>
      <c r="BL1298" s="24" t="s">
        <v>271</v>
      </c>
      <c r="BM1298" s="24" t="s">
        <v>1880</v>
      </c>
    </row>
    <row r="1299" spans="2:65" s="11" customFormat="1" ht="12" x14ac:dyDescent="0.3">
      <c r="B1299" s="204"/>
      <c r="C1299" s="205"/>
      <c r="D1299" s="206" t="s">
        <v>168</v>
      </c>
      <c r="E1299" s="207" t="s">
        <v>30</v>
      </c>
      <c r="F1299" s="208" t="s">
        <v>1881</v>
      </c>
      <c r="G1299" s="205"/>
      <c r="H1299" s="207" t="s">
        <v>30</v>
      </c>
      <c r="I1299" s="209"/>
      <c r="J1299" s="205"/>
      <c r="K1299" s="205"/>
      <c r="L1299" s="210"/>
      <c r="M1299" s="211"/>
      <c r="N1299" s="212"/>
      <c r="O1299" s="212"/>
      <c r="P1299" s="212"/>
      <c r="Q1299" s="212"/>
      <c r="R1299" s="212"/>
      <c r="S1299" s="212"/>
      <c r="T1299" s="213"/>
      <c r="AT1299" s="214" t="s">
        <v>168</v>
      </c>
      <c r="AU1299" s="214" t="s">
        <v>84</v>
      </c>
      <c r="AV1299" s="11" t="s">
        <v>82</v>
      </c>
      <c r="AW1299" s="11" t="s">
        <v>37</v>
      </c>
      <c r="AX1299" s="11" t="s">
        <v>74</v>
      </c>
      <c r="AY1299" s="214" t="s">
        <v>159</v>
      </c>
    </row>
    <row r="1300" spans="2:65" s="12" customFormat="1" ht="12" x14ac:dyDescent="0.3">
      <c r="B1300" s="215"/>
      <c r="C1300" s="216"/>
      <c r="D1300" s="206" t="s">
        <v>168</v>
      </c>
      <c r="E1300" s="217" t="s">
        <v>30</v>
      </c>
      <c r="F1300" s="218" t="s">
        <v>82</v>
      </c>
      <c r="G1300" s="216"/>
      <c r="H1300" s="219">
        <v>1</v>
      </c>
      <c r="I1300" s="220"/>
      <c r="J1300" s="216"/>
      <c r="K1300" s="216"/>
      <c r="L1300" s="221"/>
      <c r="M1300" s="222"/>
      <c r="N1300" s="223"/>
      <c r="O1300" s="223"/>
      <c r="P1300" s="223"/>
      <c r="Q1300" s="223"/>
      <c r="R1300" s="223"/>
      <c r="S1300" s="223"/>
      <c r="T1300" s="224"/>
      <c r="AT1300" s="225" t="s">
        <v>168</v>
      </c>
      <c r="AU1300" s="225" t="s">
        <v>84</v>
      </c>
      <c r="AV1300" s="12" t="s">
        <v>84</v>
      </c>
      <c r="AW1300" s="12" t="s">
        <v>37</v>
      </c>
      <c r="AX1300" s="12" t="s">
        <v>82</v>
      </c>
      <c r="AY1300" s="225" t="s">
        <v>159</v>
      </c>
    </row>
    <row r="1301" spans="2:65" s="1" customFormat="1" ht="25.5" customHeight="1" x14ac:dyDescent="0.3">
      <c r="B1301" s="41"/>
      <c r="C1301" s="237" t="s">
        <v>1882</v>
      </c>
      <c r="D1301" s="237" t="s">
        <v>422</v>
      </c>
      <c r="E1301" s="238" t="s">
        <v>1883</v>
      </c>
      <c r="F1301" s="239" t="s">
        <v>1884</v>
      </c>
      <c r="G1301" s="240" t="s">
        <v>456</v>
      </c>
      <c r="H1301" s="241">
        <v>1</v>
      </c>
      <c r="I1301" s="242"/>
      <c r="J1301" s="243">
        <f>ROUND(I1301*H1301,2)</f>
        <v>0</v>
      </c>
      <c r="K1301" s="239" t="s">
        <v>30</v>
      </c>
      <c r="L1301" s="244"/>
      <c r="M1301" s="245" t="s">
        <v>30</v>
      </c>
      <c r="N1301" s="246" t="s">
        <v>45</v>
      </c>
      <c r="O1301" s="42"/>
      <c r="P1301" s="201">
        <f>O1301*H1301</f>
        <v>0</v>
      </c>
      <c r="Q1301" s="201">
        <v>2.8000000000000001E-2</v>
      </c>
      <c r="R1301" s="201">
        <f>Q1301*H1301</f>
        <v>2.8000000000000001E-2</v>
      </c>
      <c r="S1301" s="201">
        <v>0</v>
      </c>
      <c r="T1301" s="202">
        <f>S1301*H1301</f>
        <v>0</v>
      </c>
      <c r="AR1301" s="24" t="s">
        <v>377</v>
      </c>
      <c r="AT1301" s="24" t="s">
        <v>422</v>
      </c>
      <c r="AU1301" s="24" t="s">
        <v>84</v>
      </c>
      <c r="AY1301" s="24" t="s">
        <v>159</v>
      </c>
      <c r="BE1301" s="203">
        <f>IF(N1301="základní",J1301,0)</f>
        <v>0</v>
      </c>
      <c r="BF1301" s="203">
        <f>IF(N1301="snížená",J1301,0)</f>
        <v>0</v>
      </c>
      <c r="BG1301" s="203">
        <f>IF(N1301="zákl. přenesená",J1301,0)</f>
        <v>0</v>
      </c>
      <c r="BH1301" s="203">
        <f>IF(N1301="sníž. přenesená",J1301,0)</f>
        <v>0</v>
      </c>
      <c r="BI1301" s="203">
        <f>IF(N1301="nulová",J1301,0)</f>
        <v>0</v>
      </c>
      <c r="BJ1301" s="24" t="s">
        <v>82</v>
      </c>
      <c r="BK1301" s="203">
        <f>ROUND(I1301*H1301,2)</f>
        <v>0</v>
      </c>
      <c r="BL1301" s="24" t="s">
        <v>271</v>
      </c>
      <c r="BM1301" s="24" t="s">
        <v>1885</v>
      </c>
    </row>
    <row r="1302" spans="2:65" s="11" customFormat="1" ht="12" x14ac:dyDescent="0.3">
      <c r="B1302" s="204"/>
      <c r="C1302" s="205"/>
      <c r="D1302" s="206" t="s">
        <v>168</v>
      </c>
      <c r="E1302" s="207" t="s">
        <v>30</v>
      </c>
      <c r="F1302" s="208" t="s">
        <v>1865</v>
      </c>
      <c r="G1302" s="205"/>
      <c r="H1302" s="207" t="s">
        <v>30</v>
      </c>
      <c r="I1302" s="209"/>
      <c r="J1302" s="205"/>
      <c r="K1302" s="205"/>
      <c r="L1302" s="210"/>
      <c r="M1302" s="211"/>
      <c r="N1302" s="212"/>
      <c r="O1302" s="212"/>
      <c r="P1302" s="212"/>
      <c r="Q1302" s="212"/>
      <c r="R1302" s="212"/>
      <c r="S1302" s="212"/>
      <c r="T1302" s="213"/>
      <c r="AT1302" s="214" t="s">
        <v>168</v>
      </c>
      <c r="AU1302" s="214" t="s">
        <v>84</v>
      </c>
      <c r="AV1302" s="11" t="s">
        <v>82</v>
      </c>
      <c r="AW1302" s="11" t="s">
        <v>37</v>
      </c>
      <c r="AX1302" s="11" t="s">
        <v>74</v>
      </c>
      <c r="AY1302" s="214" t="s">
        <v>159</v>
      </c>
    </row>
    <row r="1303" spans="2:65" s="12" customFormat="1" ht="12" x14ac:dyDescent="0.3">
      <c r="B1303" s="215"/>
      <c r="C1303" s="216"/>
      <c r="D1303" s="206" t="s">
        <v>168</v>
      </c>
      <c r="E1303" s="217" t="s">
        <v>30</v>
      </c>
      <c r="F1303" s="218" t="s">
        <v>82</v>
      </c>
      <c r="G1303" s="216"/>
      <c r="H1303" s="219">
        <v>1</v>
      </c>
      <c r="I1303" s="220"/>
      <c r="J1303" s="216"/>
      <c r="K1303" s="216"/>
      <c r="L1303" s="221"/>
      <c r="M1303" s="222"/>
      <c r="N1303" s="223"/>
      <c r="O1303" s="223"/>
      <c r="P1303" s="223"/>
      <c r="Q1303" s="223"/>
      <c r="R1303" s="223"/>
      <c r="S1303" s="223"/>
      <c r="T1303" s="224"/>
      <c r="AT1303" s="225" t="s">
        <v>168</v>
      </c>
      <c r="AU1303" s="225" t="s">
        <v>84</v>
      </c>
      <c r="AV1303" s="12" t="s">
        <v>84</v>
      </c>
      <c r="AW1303" s="12" t="s">
        <v>37</v>
      </c>
      <c r="AX1303" s="12" t="s">
        <v>82</v>
      </c>
      <c r="AY1303" s="225" t="s">
        <v>159</v>
      </c>
    </row>
    <row r="1304" spans="2:65" s="1" customFormat="1" ht="25.5" customHeight="1" x14ac:dyDescent="0.3">
      <c r="B1304" s="41"/>
      <c r="C1304" s="192" t="s">
        <v>1886</v>
      </c>
      <c r="D1304" s="192" t="s">
        <v>161</v>
      </c>
      <c r="E1304" s="193" t="s">
        <v>1887</v>
      </c>
      <c r="F1304" s="194" t="s">
        <v>1888</v>
      </c>
      <c r="G1304" s="195" t="s">
        <v>456</v>
      </c>
      <c r="H1304" s="196">
        <v>2</v>
      </c>
      <c r="I1304" s="197"/>
      <c r="J1304" s="198">
        <f>ROUND(I1304*H1304,2)</f>
        <v>0</v>
      </c>
      <c r="K1304" s="194" t="s">
        <v>165</v>
      </c>
      <c r="L1304" s="61"/>
      <c r="M1304" s="199" t="s">
        <v>30</v>
      </c>
      <c r="N1304" s="200" t="s">
        <v>45</v>
      </c>
      <c r="O1304" s="42"/>
      <c r="P1304" s="201">
        <f>O1304*H1304</f>
        <v>0</v>
      </c>
      <c r="Q1304" s="201">
        <v>0</v>
      </c>
      <c r="R1304" s="201">
        <f>Q1304*H1304</f>
        <v>0</v>
      </c>
      <c r="S1304" s="201">
        <v>0</v>
      </c>
      <c r="T1304" s="202">
        <f>S1304*H1304</f>
        <v>0</v>
      </c>
      <c r="AR1304" s="24" t="s">
        <v>271</v>
      </c>
      <c r="AT1304" s="24" t="s">
        <v>161</v>
      </c>
      <c r="AU1304" s="24" t="s">
        <v>84</v>
      </c>
      <c r="AY1304" s="24" t="s">
        <v>159</v>
      </c>
      <c r="BE1304" s="203">
        <f>IF(N1304="základní",J1304,0)</f>
        <v>0</v>
      </c>
      <c r="BF1304" s="203">
        <f>IF(N1304="snížená",J1304,0)</f>
        <v>0</v>
      </c>
      <c r="BG1304" s="203">
        <f>IF(N1304="zákl. přenesená",J1304,0)</f>
        <v>0</v>
      </c>
      <c r="BH1304" s="203">
        <f>IF(N1304="sníž. přenesená",J1304,0)</f>
        <v>0</v>
      </c>
      <c r="BI1304" s="203">
        <f>IF(N1304="nulová",J1304,0)</f>
        <v>0</v>
      </c>
      <c r="BJ1304" s="24" t="s">
        <v>82</v>
      </c>
      <c r="BK1304" s="203">
        <f>ROUND(I1304*H1304,2)</f>
        <v>0</v>
      </c>
      <c r="BL1304" s="24" t="s">
        <v>271</v>
      </c>
      <c r="BM1304" s="24" t="s">
        <v>1889</v>
      </c>
    </row>
    <row r="1305" spans="2:65" s="11" customFormat="1" ht="12" x14ac:dyDescent="0.3">
      <c r="B1305" s="204"/>
      <c r="C1305" s="205"/>
      <c r="D1305" s="206" t="s">
        <v>168</v>
      </c>
      <c r="E1305" s="207" t="s">
        <v>30</v>
      </c>
      <c r="F1305" s="208" t="s">
        <v>1870</v>
      </c>
      <c r="G1305" s="205"/>
      <c r="H1305" s="207" t="s">
        <v>30</v>
      </c>
      <c r="I1305" s="209"/>
      <c r="J1305" s="205"/>
      <c r="K1305" s="205"/>
      <c r="L1305" s="210"/>
      <c r="M1305" s="211"/>
      <c r="N1305" s="212"/>
      <c r="O1305" s="212"/>
      <c r="P1305" s="212"/>
      <c r="Q1305" s="212"/>
      <c r="R1305" s="212"/>
      <c r="S1305" s="212"/>
      <c r="T1305" s="213"/>
      <c r="AT1305" s="214" t="s">
        <v>168</v>
      </c>
      <c r="AU1305" s="214" t="s">
        <v>84</v>
      </c>
      <c r="AV1305" s="11" t="s">
        <v>82</v>
      </c>
      <c r="AW1305" s="11" t="s">
        <v>37</v>
      </c>
      <c r="AX1305" s="11" t="s">
        <v>74</v>
      </c>
      <c r="AY1305" s="214" t="s">
        <v>159</v>
      </c>
    </row>
    <row r="1306" spans="2:65" s="12" customFormat="1" ht="12" x14ac:dyDescent="0.3">
      <c r="B1306" s="215"/>
      <c r="C1306" s="216"/>
      <c r="D1306" s="206" t="s">
        <v>168</v>
      </c>
      <c r="E1306" s="217" t="s">
        <v>30</v>
      </c>
      <c r="F1306" s="218" t="s">
        <v>82</v>
      </c>
      <c r="G1306" s="216"/>
      <c r="H1306" s="219">
        <v>1</v>
      </c>
      <c r="I1306" s="220"/>
      <c r="J1306" s="216"/>
      <c r="K1306" s="216"/>
      <c r="L1306" s="221"/>
      <c r="M1306" s="222"/>
      <c r="N1306" s="223"/>
      <c r="O1306" s="223"/>
      <c r="P1306" s="223"/>
      <c r="Q1306" s="223"/>
      <c r="R1306" s="223"/>
      <c r="S1306" s="223"/>
      <c r="T1306" s="224"/>
      <c r="AT1306" s="225" t="s">
        <v>168</v>
      </c>
      <c r="AU1306" s="225" t="s">
        <v>84</v>
      </c>
      <c r="AV1306" s="12" t="s">
        <v>84</v>
      </c>
      <c r="AW1306" s="12" t="s">
        <v>37</v>
      </c>
      <c r="AX1306" s="12" t="s">
        <v>74</v>
      </c>
      <c r="AY1306" s="225" t="s">
        <v>159</v>
      </c>
    </row>
    <row r="1307" spans="2:65" s="11" customFormat="1" ht="12" x14ac:dyDescent="0.3">
      <c r="B1307" s="204"/>
      <c r="C1307" s="205"/>
      <c r="D1307" s="206" t="s">
        <v>168</v>
      </c>
      <c r="E1307" s="207" t="s">
        <v>30</v>
      </c>
      <c r="F1307" s="208" t="s">
        <v>1859</v>
      </c>
      <c r="G1307" s="205"/>
      <c r="H1307" s="207" t="s">
        <v>30</v>
      </c>
      <c r="I1307" s="209"/>
      <c r="J1307" s="205"/>
      <c r="K1307" s="205"/>
      <c r="L1307" s="210"/>
      <c r="M1307" s="211"/>
      <c r="N1307" s="212"/>
      <c r="O1307" s="212"/>
      <c r="P1307" s="212"/>
      <c r="Q1307" s="212"/>
      <c r="R1307" s="212"/>
      <c r="S1307" s="212"/>
      <c r="T1307" s="213"/>
      <c r="AT1307" s="214" t="s">
        <v>168</v>
      </c>
      <c r="AU1307" s="214" t="s">
        <v>84</v>
      </c>
      <c r="AV1307" s="11" t="s">
        <v>82</v>
      </c>
      <c r="AW1307" s="11" t="s">
        <v>37</v>
      </c>
      <c r="AX1307" s="11" t="s">
        <v>74</v>
      </c>
      <c r="AY1307" s="214" t="s">
        <v>159</v>
      </c>
    </row>
    <row r="1308" spans="2:65" s="12" customFormat="1" ht="12" x14ac:dyDescent="0.3">
      <c r="B1308" s="215"/>
      <c r="C1308" s="216"/>
      <c r="D1308" s="206" t="s">
        <v>168</v>
      </c>
      <c r="E1308" s="217" t="s">
        <v>30</v>
      </c>
      <c r="F1308" s="218" t="s">
        <v>82</v>
      </c>
      <c r="G1308" s="216"/>
      <c r="H1308" s="219">
        <v>1</v>
      </c>
      <c r="I1308" s="220"/>
      <c r="J1308" s="216"/>
      <c r="K1308" s="216"/>
      <c r="L1308" s="221"/>
      <c r="M1308" s="222"/>
      <c r="N1308" s="223"/>
      <c r="O1308" s="223"/>
      <c r="P1308" s="223"/>
      <c r="Q1308" s="223"/>
      <c r="R1308" s="223"/>
      <c r="S1308" s="223"/>
      <c r="T1308" s="224"/>
      <c r="AT1308" s="225" t="s">
        <v>168</v>
      </c>
      <c r="AU1308" s="225" t="s">
        <v>84</v>
      </c>
      <c r="AV1308" s="12" t="s">
        <v>84</v>
      </c>
      <c r="AW1308" s="12" t="s">
        <v>37</v>
      </c>
      <c r="AX1308" s="12" t="s">
        <v>74</v>
      </c>
      <c r="AY1308" s="225" t="s">
        <v>159</v>
      </c>
    </row>
    <row r="1309" spans="2:65" s="13" customFormat="1" ht="12" x14ac:dyDescent="0.3">
      <c r="B1309" s="226"/>
      <c r="C1309" s="227"/>
      <c r="D1309" s="206" t="s">
        <v>168</v>
      </c>
      <c r="E1309" s="228" t="s">
        <v>30</v>
      </c>
      <c r="F1309" s="229" t="s">
        <v>186</v>
      </c>
      <c r="G1309" s="227"/>
      <c r="H1309" s="230">
        <v>2</v>
      </c>
      <c r="I1309" s="231"/>
      <c r="J1309" s="227"/>
      <c r="K1309" s="227"/>
      <c r="L1309" s="232"/>
      <c r="M1309" s="233"/>
      <c r="N1309" s="234"/>
      <c r="O1309" s="234"/>
      <c r="P1309" s="234"/>
      <c r="Q1309" s="234"/>
      <c r="R1309" s="234"/>
      <c r="S1309" s="234"/>
      <c r="T1309" s="235"/>
      <c r="AT1309" s="236" t="s">
        <v>168</v>
      </c>
      <c r="AU1309" s="236" t="s">
        <v>84</v>
      </c>
      <c r="AV1309" s="13" t="s">
        <v>166</v>
      </c>
      <c r="AW1309" s="13" t="s">
        <v>37</v>
      </c>
      <c r="AX1309" s="13" t="s">
        <v>82</v>
      </c>
      <c r="AY1309" s="236" t="s">
        <v>159</v>
      </c>
    </row>
    <row r="1310" spans="2:65" s="1" customFormat="1" ht="16.5" customHeight="1" x14ac:dyDescent="0.3">
      <c r="B1310" s="41"/>
      <c r="C1310" s="237" t="s">
        <v>1890</v>
      </c>
      <c r="D1310" s="237" t="s">
        <v>422</v>
      </c>
      <c r="E1310" s="238" t="s">
        <v>1891</v>
      </c>
      <c r="F1310" s="239" t="s">
        <v>1892</v>
      </c>
      <c r="G1310" s="240" t="s">
        <v>456</v>
      </c>
      <c r="H1310" s="241">
        <v>1</v>
      </c>
      <c r="I1310" s="242"/>
      <c r="J1310" s="243">
        <f>ROUND(I1310*H1310,2)</f>
        <v>0</v>
      </c>
      <c r="K1310" s="239" t="s">
        <v>165</v>
      </c>
      <c r="L1310" s="244"/>
      <c r="M1310" s="245" t="s">
        <v>30</v>
      </c>
      <c r="N1310" s="246" t="s">
        <v>45</v>
      </c>
      <c r="O1310" s="42"/>
      <c r="P1310" s="201">
        <f>O1310*H1310</f>
        <v>0</v>
      </c>
      <c r="Q1310" s="201">
        <v>1.23E-3</v>
      </c>
      <c r="R1310" s="201">
        <f>Q1310*H1310</f>
        <v>1.23E-3</v>
      </c>
      <c r="S1310" s="201">
        <v>0</v>
      </c>
      <c r="T1310" s="202">
        <f>S1310*H1310</f>
        <v>0</v>
      </c>
      <c r="AR1310" s="24" t="s">
        <v>377</v>
      </c>
      <c r="AT1310" s="24" t="s">
        <v>422</v>
      </c>
      <c r="AU1310" s="24" t="s">
        <v>84</v>
      </c>
      <c r="AY1310" s="24" t="s">
        <v>159</v>
      </c>
      <c r="BE1310" s="203">
        <f>IF(N1310="základní",J1310,0)</f>
        <v>0</v>
      </c>
      <c r="BF1310" s="203">
        <f>IF(N1310="snížená",J1310,0)</f>
        <v>0</v>
      </c>
      <c r="BG1310" s="203">
        <f>IF(N1310="zákl. přenesená",J1310,0)</f>
        <v>0</v>
      </c>
      <c r="BH1310" s="203">
        <f>IF(N1310="sníž. přenesená",J1310,0)</f>
        <v>0</v>
      </c>
      <c r="BI1310" s="203">
        <f>IF(N1310="nulová",J1310,0)</f>
        <v>0</v>
      </c>
      <c r="BJ1310" s="24" t="s">
        <v>82</v>
      </c>
      <c r="BK1310" s="203">
        <f>ROUND(I1310*H1310,2)</f>
        <v>0</v>
      </c>
      <c r="BL1310" s="24" t="s">
        <v>271</v>
      </c>
      <c r="BM1310" s="24" t="s">
        <v>1893</v>
      </c>
    </row>
    <row r="1311" spans="2:65" s="11" customFormat="1" ht="12" x14ac:dyDescent="0.3">
      <c r="B1311" s="204"/>
      <c r="C1311" s="205"/>
      <c r="D1311" s="206" t="s">
        <v>168</v>
      </c>
      <c r="E1311" s="207" t="s">
        <v>30</v>
      </c>
      <c r="F1311" s="208" t="s">
        <v>1870</v>
      </c>
      <c r="G1311" s="205"/>
      <c r="H1311" s="207" t="s">
        <v>30</v>
      </c>
      <c r="I1311" s="209"/>
      <c r="J1311" s="205"/>
      <c r="K1311" s="205"/>
      <c r="L1311" s="210"/>
      <c r="M1311" s="211"/>
      <c r="N1311" s="212"/>
      <c r="O1311" s="212"/>
      <c r="P1311" s="212"/>
      <c r="Q1311" s="212"/>
      <c r="R1311" s="212"/>
      <c r="S1311" s="212"/>
      <c r="T1311" s="213"/>
      <c r="AT1311" s="214" t="s">
        <v>168</v>
      </c>
      <c r="AU1311" s="214" t="s">
        <v>84</v>
      </c>
      <c r="AV1311" s="11" t="s">
        <v>82</v>
      </c>
      <c r="AW1311" s="11" t="s">
        <v>37</v>
      </c>
      <c r="AX1311" s="11" t="s">
        <v>74</v>
      </c>
      <c r="AY1311" s="214" t="s">
        <v>159</v>
      </c>
    </row>
    <row r="1312" spans="2:65" s="12" customFormat="1" ht="12" x14ac:dyDescent="0.3">
      <c r="B1312" s="215"/>
      <c r="C1312" s="216"/>
      <c r="D1312" s="206" t="s">
        <v>168</v>
      </c>
      <c r="E1312" s="217" t="s">
        <v>30</v>
      </c>
      <c r="F1312" s="218" t="s">
        <v>82</v>
      </c>
      <c r="G1312" s="216"/>
      <c r="H1312" s="219">
        <v>1</v>
      </c>
      <c r="I1312" s="220"/>
      <c r="J1312" s="216"/>
      <c r="K1312" s="216"/>
      <c r="L1312" s="221"/>
      <c r="M1312" s="222"/>
      <c r="N1312" s="223"/>
      <c r="O1312" s="223"/>
      <c r="P1312" s="223"/>
      <c r="Q1312" s="223"/>
      <c r="R1312" s="223"/>
      <c r="S1312" s="223"/>
      <c r="T1312" s="224"/>
      <c r="AT1312" s="225" t="s">
        <v>168</v>
      </c>
      <c r="AU1312" s="225" t="s">
        <v>84</v>
      </c>
      <c r="AV1312" s="12" t="s">
        <v>84</v>
      </c>
      <c r="AW1312" s="12" t="s">
        <v>37</v>
      </c>
      <c r="AX1312" s="12" t="s">
        <v>82</v>
      </c>
      <c r="AY1312" s="225" t="s">
        <v>159</v>
      </c>
    </row>
    <row r="1313" spans="2:65" s="1" customFormat="1" ht="16.5" customHeight="1" x14ac:dyDescent="0.3">
      <c r="B1313" s="41"/>
      <c r="C1313" s="237" t="s">
        <v>1894</v>
      </c>
      <c r="D1313" s="237" t="s">
        <v>422</v>
      </c>
      <c r="E1313" s="238" t="s">
        <v>1895</v>
      </c>
      <c r="F1313" s="239" t="s">
        <v>1896</v>
      </c>
      <c r="G1313" s="240" t="s">
        <v>456</v>
      </c>
      <c r="H1313" s="241">
        <v>1</v>
      </c>
      <c r="I1313" s="242"/>
      <c r="J1313" s="243">
        <f>ROUND(I1313*H1313,2)</f>
        <v>0</v>
      </c>
      <c r="K1313" s="239" t="s">
        <v>30</v>
      </c>
      <c r="L1313" s="244"/>
      <c r="M1313" s="245" t="s">
        <v>30</v>
      </c>
      <c r="N1313" s="246" t="s">
        <v>45</v>
      </c>
      <c r="O1313" s="42"/>
      <c r="P1313" s="201">
        <f>O1313*H1313</f>
        <v>0</v>
      </c>
      <c r="Q1313" s="201">
        <v>1.3500000000000001E-3</v>
      </c>
      <c r="R1313" s="201">
        <f>Q1313*H1313</f>
        <v>1.3500000000000001E-3</v>
      </c>
      <c r="S1313" s="201">
        <v>0</v>
      </c>
      <c r="T1313" s="202">
        <f>S1313*H1313</f>
        <v>0</v>
      </c>
      <c r="AR1313" s="24" t="s">
        <v>377</v>
      </c>
      <c r="AT1313" s="24" t="s">
        <v>422</v>
      </c>
      <c r="AU1313" s="24" t="s">
        <v>84</v>
      </c>
      <c r="AY1313" s="24" t="s">
        <v>159</v>
      </c>
      <c r="BE1313" s="203">
        <f>IF(N1313="základní",J1313,0)</f>
        <v>0</v>
      </c>
      <c r="BF1313" s="203">
        <f>IF(N1313="snížená",J1313,0)</f>
        <v>0</v>
      </c>
      <c r="BG1313" s="203">
        <f>IF(N1313="zákl. přenesená",J1313,0)</f>
        <v>0</v>
      </c>
      <c r="BH1313" s="203">
        <f>IF(N1313="sníž. přenesená",J1313,0)</f>
        <v>0</v>
      </c>
      <c r="BI1313" s="203">
        <f>IF(N1313="nulová",J1313,0)</f>
        <v>0</v>
      </c>
      <c r="BJ1313" s="24" t="s">
        <v>82</v>
      </c>
      <c r="BK1313" s="203">
        <f>ROUND(I1313*H1313,2)</f>
        <v>0</v>
      </c>
      <c r="BL1313" s="24" t="s">
        <v>271</v>
      </c>
      <c r="BM1313" s="24" t="s">
        <v>1897</v>
      </c>
    </row>
    <row r="1314" spans="2:65" s="11" customFormat="1" ht="12" x14ac:dyDescent="0.3">
      <c r="B1314" s="204"/>
      <c r="C1314" s="205"/>
      <c r="D1314" s="206" t="s">
        <v>168</v>
      </c>
      <c r="E1314" s="207" t="s">
        <v>30</v>
      </c>
      <c r="F1314" s="208" t="s">
        <v>1859</v>
      </c>
      <c r="G1314" s="205"/>
      <c r="H1314" s="207" t="s">
        <v>30</v>
      </c>
      <c r="I1314" s="209"/>
      <c r="J1314" s="205"/>
      <c r="K1314" s="205"/>
      <c r="L1314" s="210"/>
      <c r="M1314" s="211"/>
      <c r="N1314" s="212"/>
      <c r="O1314" s="212"/>
      <c r="P1314" s="212"/>
      <c r="Q1314" s="212"/>
      <c r="R1314" s="212"/>
      <c r="S1314" s="212"/>
      <c r="T1314" s="213"/>
      <c r="AT1314" s="214" t="s">
        <v>168</v>
      </c>
      <c r="AU1314" s="214" t="s">
        <v>84</v>
      </c>
      <c r="AV1314" s="11" t="s">
        <v>82</v>
      </c>
      <c r="AW1314" s="11" t="s">
        <v>37</v>
      </c>
      <c r="AX1314" s="11" t="s">
        <v>74</v>
      </c>
      <c r="AY1314" s="214" t="s">
        <v>159</v>
      </c>
    </row>
    <row r="1315" spans="2:65" s="12" customFormat="1" ht="12" x14ac:dyDescent="0.3">
      <c r="B1315" s="215"/>
      <c r="C1315" s="216"/>
      <c r="D1315" s="206" t="s">
        <v>168</v>
      </c>
      <c r="E1315" s="217" t="s">
        <v>30</v>
      </c>
      <c r="F1315" s="218" t="s">
        <v>82</v>
      </c>
      <c r="G1315" s="216"/>
      <c r="H1315" s="219">
        <v>1</v>
      </c>
      <c r="I1315" s="220"/>
      <c r="J1315" s="216"/>
      <c r="K1315" s="216"/>
      <c r="L1315" s="221"/>
      <c r="M1315" s="222"/>
      <c r="N1315" s="223"/>
      <c r="O1315" s="223"/>
      <c r="P1315" s="223"/>
      <c r="Q1315" s="223"/>
      <c r="R1315" s="223"/>
      <c r="S1315" s="223"/>
      <c r="T1315" s="224"/>
      <c r="AT1315" s="225" t="s">
        <v>168</v>
      </c>
      <c r="AU1315" s="225" t="s">
        <v>84</v>
      </c>
      <c r="AV1315" s="12" t="s">
        <v>84</v>
      </c>
      <c r="AW1315" s="12" t="s">
        <v>37</v>
      </c>
      <c r="AX1315" s="12" t="s">
        <v>82</v>
      </c>
      <c r="AY1315" s="225" t="s">
        <v>159</v>
      </c>
    </row>
    <row r="1316" spans="2:65" s="1" customFormat="1" ht="25.5" customHeight="1" x14ac:dyDescent="0.3">
      <c r="B1316" s="41"/>
      <c r="C1316" s="192" t="s">
        <v>1898</v>
      </c>
      <c r="D1316" s="192" t="s">
        <v>161</v>
      </c>
      <c r="E1316" s="193" t="s">
        <v>1899</v>
      </c>
      <c r="F1316" s="194" t="s">
        <v>1900</v>
      </c>
      <c r="G1316" s="195" t="s">
        <v>456</v>
      </c>
      <c r="H1316" s="196">
        <v>1</v>
      </c>
      <c r="I1316" s="197"/>
      <c r="J1316" s="198">
        <f>ROUND(I1316*H1316,2)</f>
        <v>0</v>
      </c>
      <c r="K1316" s="194" t="s">
        <v>165</v>
      </c>
      <c r="L1316" s="61"/>
      <c r="M1316" s="199" t="s">
        <v>30</v>
      </c>
      <c r="N1316" s="200" t="s">
        <v>45</v>
      </c>
      <c r="O1316" s="42"/>
      <c r="P1316" s="201">
        <f>O1316*H1316</f>
        <v>0</v>
      </c>
      <c r="Q1316" s="201">
        <v>0</v>
      </c>
      <c r="R1316" s="201">
        <f>Q1316*H1316</f>
        <v>0</v>
      </c>
      <c r="S1316" s="201">
        <v>0</v>
      </c>
      <c r="T1316" s="202">
        <f>S1316*H1316</f>
        <v>0</v>
      </c>
      <c r="AR1316" s="24" t="s">
        <v>271</v>
      </c>
      <c r="AT1316" s="24" t="s">
        <v>161</v>
      </c>
      <c r="AU1316" s="24" t="s">
        <v>84</v>
      </c>
      <c r="AY1316" s="24" t="s">
        <v>159</v>
      </c>
      <c r="BE1316" s="203">
        <f>IF(N1316="základní",J1316,0)</f>
        <v>0</v>
      </c>
      <c r="BF1316" s="203">
        <f>IF(N1316="snížená",J1316,0)</f>
        <v>0</v>
      </c>
      <c r="BG1316" s="203">
        <f>IF(N1316="zákl. přenesená",J1316,0)</f>
        <v>0</v>
      </c>
      <c r="BH1316" s="203">
        <f>IF(N1316="sníž. přenesená",J1316,0)</f>
        <v>0</v>
      </c>
      <c r="BI1316" s="203">
        <f>IF(N1316="nulová",J1316,0)</f>
        <v>0</v>
      </c>
      <c r="BJ1316" s="24" t="s">
        <v>82</v>
      </c>
      <c r="BK1316" s="203">
        <f>ROUND(I1316*H1316,2)</f>
        <v>0</v>
      </c>
      <c r="BL1316" s="24" t="s">
        <v>271</v>
      </c>
      <c r="BM1316" s="24" t="s">
        <v>1901</v>
      </c>
    </row>
    <row r="1317" spans="2:65" s="11" customFormat="1" ht="12" x14ac:dyDescent="0.3">
      <c r="B1317" s="204"/>
      <c r="C1317" s="205"/>
      <c r="D1317" s="206" t="s">
        <v>168</v>
      </c>
      <c r="E1317" s="207" t="s">
        <v>30</v>
      </c>
      <c r="F1317" s="208" t="s">
        <v>1865</v>
      </c>
      <c r="G1317" s="205"/>
      <c r="H1317" s="207" t="s">
        <v>30</v>
      </c>
      <c r="I1317" s="209"/>
      <c r="J1317" s="205"/>
      <c r="K1317" s="205"/>
      <c r="L1317" s="210"/>
      <c r="M1317" s="211"/>
      <c r="N1317" s="212"/>
      <c r="O1317" s="212"/>
      <c r="P1317" s="212"/>
      <c r="Q1317" s="212"/>
      <c r="R1317" s="212"/>
      <c r="S1317" s="212"/>
      <c r="T1317" s="213"/>
      <c r="AT1317" s="214" t="s">
        <v>168</v>
      </c>
      <c r="AU1317" s="214" t="s">
        <v>84</v>
      </c>
      <c r="AV1317" s="11" t="s">
        <v>82</v>
      </c>
      <c r="AW1317" s="11" t="s">
        <v>37</v>
      </c>
      <c r="AX1317" s="11" t="s">
        <v>74</v>
      </c>
      <c r="AY1317" s="214" t="s">
        <v>159</v>
      </c>
    </row>
    <row r="1318" spans="2:65" s="12" customFormat="1" ht="12" x14ac:dyDescent="0.3">
      <c r="B1318" s="215"/>
      <c r="C1318" s="216"/>
      <c r="D1318" s="206" t="s">
        <v>168</v>
      </c>
      <c r="E1318" s="217" t="s">
        <v>30</v>
      </c>
      <c r="F1318" s="218" t="s">
        <v>82</v>
      </c>
      <c r="G1318" s="216"/>
      <c r="H1318" s="219">
        <v>1</v>
      </c>
      <c r="I1318" s="220"/>
      <c r="J1318" s="216"/>
      <c r="K1318" s="216"/>
      <c r="L1318" s="221"/>
      <c r="M1318" s="222"/>
      <c r="N1318" s="223"/>
      <c r="O1318" s="223"/>
      <c r="P1318" s="223"/>
      <c r="Q1318" s="223"/>
      <c r="R1318" s="223"/>
      <c r="S1318" s="223"/>
      <c r="T1318" s="224"/>
      <c r="AT1318" s="225" t="s">
        <v>168</v>
      </c>
      <c r="AU1318" s="225" t="s">
        <v>84</v>
      </c>
      <c r="AV1318" s="12" t="s">
        <v>84</v>
      </c>
      <c r="AW1318" s="12" t="s">
        <v>37</v>
      </c>
      <c r="AX1318" s="12" t="s">
        <v>82</v>
      </c>
      <c r="AY1318" s="225" t="s">
        <v>159</v>
      </c>
    </row>
    <row r="1319" spans="2:65" s="1" customFormat="1" ht="16.5" customHeight="1" x14ac:dyDescent="0.3">
      <c r="B1319" s="41"/>
      <c r="C1319" s="237" t="s">
        <v>1902</v>
      </c>
      <c r="D1319" s="237" t="s">
        <v>422</v>
      </c>
      <c r="E1319" s="238" t="s">
        <v>1903</v>
      </c>
      <c r="F1319" s="239" t="s">
        <v>1904</v>
      </c>
      <c r="G1319" s="240" t="s">
        <v>456</v>
      </c>
      <c r="H1319" s="241">
        <v>1</v>
      </c>
      <c r="I1319" s="242"/>
      <c r="J1319" s="243">
        <f>ROUND(I1319*H1319,2)</f>
        <v>0</v>
      </c>
      <c r="K1319" s="239" t="s">
        <v>30</v>
      </c>
      <c r="L1319" s="244"/>
      <c r="M1319" s="245" t="s">
        <v>30</v>
      </c>
      <c r="N1319" s="246" t="s">
        <v>45</v>
      </c>
      <c r="O1319" s="42"/>
      <c r="P1319" s="201">
        <f>O1319*H1319</f>
        <v>0</v>
      </c>
      <c r="Q1319" s="201">
        <v>2.1800000000000001E-3</v>
      </c>
      <c r="R1319" s="201">
        <f>Q1319*H1319</f>
        <v>2.1800000000000001E-3</v>
      </c>
      <c r="S1319" s="201">
        <v>0</v>
      </c>
      <c r="T1319" s="202">
        <f>S1319*H1319</f>
        <v>0</v>
      </c>
      <c r="AR1319" s="24" t="s">
        <v>377</v>
      </c>
      <c r="AT1319" s="24" t="s">
        <v>422</v>
      </c>
      <c r="AU1319" s="24" t="s">
        <v>84</v>
      </c>
      <c r="AY1319" s="24" t="s">
        <v>159</v>
      </c>
      <c r="BE1319" s="203">
        <f>IF(N1319="základní",J1319,0)</f>
        <v>0</v>
      </c>
      <c r="BF1319" s="203">
        <f>IF(N1319="snížená",J1319,0)</f>
        <v>0</v>
      </c>
      <c r="BG1319" s="203">
        <f>IF(N1319="zákl. přenesená",J1319,0)</f>
        <v>0</v>
      </c>
      <c r="BH1319" s="203">
        <f>IF(N1319="sníž. přenesená",J1319,0)</f>
        <v>0</v>
      </c>
      <c r="BI1319" s="203">
        <f>IF(N1319="nulová",J1319,0)</f>
        <v>0</v>
      </c>
      <c r="BJ1319" s="24" t="s">
        <v>82</v>
      </c>
      <c r="BK1319" s="203">
        <f>ROUND(I1319*H1319,2)</f>
        <v>0</v>
      </c>
      <c r="BL1319" s="24" t="s">
        <v>271</v>
      </c>
      <c r="BM1319" s="24" t="s">
        <v>1905</v>
      </c>
    </row>
    <row r="1320" spans="2:65" s="11" customFormat="1" ht="12" x14ac:dyDescent="0.3">
      <c r="B1320" s="204"/>
      <c r="C1320" s="205"/>
      <c r="D1320" s="206" t="s">
        <v>168</v>
      </c>
      <c r="E1320" s="207" t="s">
        <v>30</v>
      </c>
      <c r="F1320" s="208" t="s">
        <v>1865</v>
      </c>
      <c r="G1320" s="205"/>
      <c r="H1320" s="207" t="s">
        <v>30</v>
      </c>
      <c r="I1320" s="209"/>
      <c r="J1320" s="205"/>
      <c r="K1320" s="205"/>
      <c r="L1320" s="210"/>
      <c r="M1320" s="211"/>
      <c r="N1320" s="212"/>
      <c r="O1320" s="212"/>
      <c r="P1320" s="212"/>
      <c r="Q1320" s="212"/>
      <c r="R1320" s="212"/>
      <c r="S1320" s="212"/>
      <c r="T1320" s="213"/>
      <c r="AT1320" s="214" t="s">
        <v>168</v>
      </c>
      <c r="AU1320" s="214" t="s">
        <v>84</v>
      </c>
      <c r="AV1320" s="11" t="s">
        <v>82</v>
      </c>
      <c r="AW1320" s="11" t="s">
        <v>37</v>
      </c>
      <c r="AX1320" s="11" t="s">
        <v>74</v>
      </c>
      <c r="AY1320" s="214" t="s">
        <v>159</v>
      </c>
    </row>
    <row r="1321" spans="2:65" s="12" customFormat="1" ht="12" x14ac:dyDescent="0.3">
      <c r="B1321" s="215"/>
      <c r="C1321" s="216"/>
      <c r="D1321" s="206" t="s">
        <v>168</v>
      </c>
      <c r="E1321" s="217" t="s">
        <v>30</v>
      </c>
      <c r="F1321" s="218" t="s">
        <v>82</v>
      </c>
      <c r="G1321" s="216"/>
      <c r="H1321" s="219">
        <v>1</v>
      </c>
      <c r="I1321" s="220"/>
      <c r="J1321" s="216"/>
      <c r="K1321" s="216"/>
      <c r="L1321" s="221"/>
      <c r="M1321" s="222"/>
      <c r="N1321" s="223"/>
      <c r="O1321" s="223"/>
      <c r="P1321" s="223"/>
      <c r="Q1321" s="223"/>
      <c r="R1321" s="223"/>
      <c r="S1321" s="223"/>
      <c r="T1321" s="224"/>
      <c r="AT1321" s="225" t="s">
        <v>168</v>
      </c>
      <c r="AU1321" s="225" t="s">
        <v>84</v>
      </c>
      <c r="AV1321" s="12" t="s">
        <v>84</v>
      </c>
      <c r="AW1321" s="12" t="s">
        <v>37</v>
      </c>
      <c r="AX1321" s="12" t="s">
        <v>82</v>
      </c>
      <c r="AY1321" s="225" t="s">
        <v>159</v>
      </c>
    </row>
    <row r="1322" spans="2:65" s="1" customFormat="1" ht="25.5" customHeight="1" x14ac:dyDescent="0.3">
      <c r="B1322" s="41"/>
      <c r="C1322" s="192" t="s">
        <v>1906</v>
      </c>
      <c r="D1322" s="192" t="s">
        <v>161</v>
      </c>
      <c r="E1322" s="193" t="s">
        <v>1907</v>
      </c>
      <c r="F1322" s="194" t="s">
        <v>1908</v>
      </c>
      <c r="G1322" s="195" t="s">
        <v>456</v>
      </c>
      <c r="H1322" s="196">
        <v>4</v>
      </c>
      <c r="I1322" s="197"/>
      <c r="J1322" s="198">
        <f>ROUND(I1322*H1322,2)</f>
        <v>0</v>
      </c>
      <c r="K1322" s="194" t="s">
        <v>30</v>
      </c>
      <c r="L1322" s="61"/>
      <c r="M1322" s="199" t="s">
        <v>30</v>
      </c>
      <c r="N1322" s="200" t="s">
        <v>45</v>
      </c>
      <c r="O1322" s="42"/>
      <c r="P1322" s="201">
        <f>O1322*H1322</f>
        <v>0</v>
      </c>
      <c r="Q1322" s="201">
        <v>0</v>
      </c>
      <c r="R1322" s="201">
        <f>Q1322*H1322</f>
        <v>0</v>
      </c>
      <c r="S1322" s="201">
        <v>0</v>
      </c>
      <c r="T1322" s="202">
        <f>S1322*H1322</f>
        <v>0</v>
      </c>
      <c r="AR1322" s="24" t="s">
        <v>271</v>
      </c>
      <c r="AT1322" s="24" t="s">
        <v>161</v>
      </c>
      <c r="AU1322" s="24" t="s">
        <v>84</v>
      </c>
      <c r="AY1322" s="24" t="s">
        <v>159</v>
      </c>
      <c r="BE1322" s="203">
        <f>IF(N1322="základní",J1322,0)</f>
        <v>0</v>
      </c>
      <c r="BF1322" s="203">
        <f>IF(N1322="snížená",J1322,0)</f>
        <v>0</v>
      </c>
      <c r="BG1322" s="203">
        <f>IF(N1322="zákl. přenesená",J1322,0)</f>
        <v>0</v>
      </c>
      <c r="BH1322" s="203">
        <f>IF(N1322="sníž. přenesená",J1322,0)</f>
        <v>0</v>
      </c>
      <c r="BI1322" s="203">
        <f>IF(N1322="nulová",J1322,0)</f>
        <v>0</v>
      </c>
      <c r="BJ1322" s="24" t="s">
        <v>82</v>
      </c>
      <c r="BK1322" s="203">
        <f>ROUND(I1322*H1322,2)</f>
        <v>0</v>
      </c>
      <c r="BL1322" s="24" t="s">
        <v>271</v>
      </c>
      <c r="BM1322" s="24" t="s">
        <v>1909</v>
      </c>
    </row>
    <row r="1323" spans="2:65" s="11" customFormat="1" ht="12" x14ac:dyDescent="0.3">
      <c r="B1323" s="204"/>
      <c r="C1323" s="205"/>
      <c r="D1323" s="206" t="s">
        <v>168</v>
      </c>
      <c r="E1323" s="207" t="s">
        <v>30</v>
      </c>
      <c r="F1323" s="208" t="s">
        <v>1870</v>
      </c>
      <c r="G1323" s="205"/>
      <c r="H1323" s="207" t="s">
        <v>30</v>
      </c>
      <c r="I1323" s="209"/>
      <c r="J1323" s="205"/>
      <c r="K1323" s="205"/>
      <c r="L1323" s="210"/>
      <c r="M1323" s="211"/>
      <c r="N1323" s="212"/>
      <c r="O1323" s="212"/>
      <c r="P1323" s="212"/>
      <c r="Q1323" s="212"/>
      <c r="R1323" s="212"/>
      <c r="S1323" s="212"/>
      <c r="T1323" s="213"/>
      <c r="AT1323" s="214" t="s">
        <v>168</v>
      </c>
      <c r="AU1323" s="214" t="s">
        <v>84</v>
      </c>
      <c r="AV1323" s="11" t="s">
        <v>82</v>
      </c>
      <c r="AW1323" s="11" t="s">
        <v>37</v>
      </c>
      <c r="AX1323" s="11" t="s">
        <v>74</v>
      </c>
      <c r="AY1323" s="214" t="s">
        <v>159</v>
      </c>
    </row>
    <row r="1324" spans="2:65" s="12" customFormat="1" ht="12" x14ac:dyDescent="0.3">
      <c r="B1324" s="215"/>
      <c r="C1324" s="216"/>
      <c r="D1324" s="206" t="s">
        <v>168</v>
      </c>
      <c r="E1324" s="217" t="s">
        <v>30</v>
      </c>
      <c r="F1324" s="218" t="s">
        <v>84</v>
      </c>
      <c r="G1324" s="216"/>
      <c r="H1324" s="219">
        <v>2</v>
      </c>
      <c r="I1324" s="220"/>
      <c r="J1324" s="216"/>
      <c r="K1324" s="216"/>
      <c r="L1324" s="221"/>
      <c r="M1324" s="222"/>
      <c r="N1324" s="223"/>
      <c r="O1324" s="223"/>
      <c r="P1324" s="223"/>
      <c r="Q1324" s="223"/>
      <c r="R1324" s="223"/>
      <c r="S1324" s="223"/>
      <c r="T1324" s="224"/>
      <c r="AT1324" s="225" t="s">
        <v>168</v>
      </c>
      <c r="AU1324" s="225" t="s">
        <v>84</v>
      </c>
      <c r="AV1324" s="12" t="s">
        <v>84</v>
      </c>
      <c r="AW1324" s="12" t="s">
        <v>37</v>
      </c>
      <c r="AX1324" s="12" t="s">
        <v>74</v>
      </c>
      <c r="AY1324" s="225" t="s">
        <v>159</v>
      </c>
    </row>
    <row r="1325" spans="2:65" s="11" customFormat="1" ht="12" x14ac:dyDescent="0.3">
      <c r="B1325" s="204"/>
      <c r="C1325" s="205"/>
      <c r="D1325" s="206" t="s">
        <v>168</v>
      </c>
      <c r="E1325" s="207" t="s">
        <v>30</v>
      </c>
      <c r="F1325" s="208" t="s">
        <v>1859</v>
      </c>
      <c r="G1325" s="205"/>
      <c r="H1325" s="207" t="s">
        <v>30</v>
      </c>
      <c r="I1325" s="209"/>
      <c r="J1325" s="205"/>
      <c r="K1325" s="205"/>
      <c r="L1325" s="210"/>
      <c r="M1325" s="211"/>
      <c r="N1325" s="212"/>
      <c r="O1325" s="212"/>
      <c r="P1325" s="212"/>
      <c r="Q1325" s="212"/>
      <c r="R1325" s="212"/>
      <c r="S1325" s="212"/>
      <c r="T1325" s="213"/>
      <c r="AT1325" s="214" t="s">
        <v>168</v>
      </c>
      <c r="AU1325" s="214" t="s">
        <v>84</v>
      </c>
      <c r="AV1325" s="11" t="s">
        <v>82</v>
      </c>
      <c r="AW1325" s="11" t="s">
        <v>37</v>
      </c>
      <c r="AX1325" s="11" t="s">
        <v>74</v>
      </c>
      <c r="AY1325" s="214" t="s">
        <v>159</v>
      </c>
    </row>
    <row r="1326" spans="2:65" s="12" customFormat="1" ht="12" x14ac:dyDescent="0.3">
      <c r="B1326" s="215"/>
      <c r="C1326" s="216"/>
      <c r="D1326" s="206" t="s">
        <v>168</v>
      </c>
      <c r="E1326" s="217" t="s">
        <v>30</v>
      </c>
      <c r="F1326" s="218" t="s">
        <v>82</v>
      </c>
      <c r="G1326" s="216"/>
      <c r="H1326" s="219">
        <v>1</v>
      </c>
      <c r="I1326" s="220"/>
      <c r="J1326" s="216"/>
      <c r="K1326" s="216"/>
      <c r="L1326" s="221"/>
      <c r="M1326" s="222"/>
      <c r="N1326" s="223"/>
      <c r="O1326" s="223"/>
      <c r="P1326" s="223"/>
      <c r="Q1326" s="223"/>
      <c r="R1326" s="223"/>
      <c r="S1326" s="223"/>
      <c r="T1326" s="224"/>
      <c r="AT1326" s="225" t="s">
        <v>168</v>
      </c>
      <c r="AU1326" s="225" t="s">
        <v>84</v>
      </c>
      <c r="AV1326" s="12" t="s">
        <v>84</v>
      </c>
      <c r="AW1326" s="12" t="s">
        <v>37</v>
      </c>
      <c r="AX1326" s="12" t="s">
        <v>74</v>
      </c>
      <c r="AY1326" s="225" t="s">
        <v>159</v>
      </c>
    </row>
    <row r="1327" spans="2:65" s="11" customFormat="1" ht="12" x14ac:dyDescent="0.3">
      <c r="B1327" s="204"/>
      <c r="C1327" s="205"/>
      <c r="D1327" s="206" t="s">
        <v>168</v>
      </c>
      <c r="E1327" s="207" t="s">
        <v>30</v>
      </c>
      <c r="F1327" s="208" t="s">
        <v>1865</v>
      </c>
      <c r="G1327" s="205"/>
      <c r="H1327" s="207" t="s">
        <v>30</v>
      </c>
      <c r="I1327" s="209"/>
      <c r="J1327" s="205"/>
      <c r="K1327" s="205"/>
      <c r="L1327" s="210"/>
      <c r="M1327" s="211"/>
      <c r="N1327" s="212"/>
      <c r="O1327" s="212"/>
      <c r="P1327" s="212"/>
      <c r="Q1327" s="212"/>
      <c r="R1327" s="212"/>
      <c r="S1327" s="212"/>
      <c r="T1327" s="213"/>
      <c r="AT1327" s="214" t="s">
        <v>168</v>
      </c>
      <c r="AU1327" s="214" t="s">
        <v>84</v>
      </c>
      <c r="AV1327" s="11" t="s">
        <v>82</v>
      </c>
      <c r="AW1327" s="11" t="s">
        <v>37</v>
      </c>
      <c r="AX1327" s="11" t="s">
        <v>74</v>
      </c>
      <c r="AY1327" s="214" t="s">
        <v>159</v>
      </c>
    </row>
    <row r="1328" spans="2:65" s="12" customFormat="1" ht="12" x14ac:dyDescent="0.3">
      <c r="B1328" s="215"/>
      <c r="C1328" s="216"/>
      <c r="D1328" s="206" t="s">
        <v>168</v>
      </c>
      <c r="E1328" s="217" t="s">
        <v>30</v>
      </c>
      <c r="F1328" s="218" t="s">
        <v>82</v>
      </c>
      <c r="G1328" s="216"/>
      <c r="H1328" s="219">
        <v>1</v>
      </c>
      <c r="I1328" s="220"/>
      <c r="J1328" s="216"/>
      <c r="K1328" s="216"/>
      <c r="L1328" s="221"/>
      <c r="M1328" s="222"/>
      <c r="N1328" s="223"/>
      <c r="O1328" s="223"/>
      <c r="P1328" s="223"/>
      <c r="Q1328" s="223"/>
      <c r="R1328" s="223"/>
      <c r="S1328" s="223"/>
      <c r="T1328" s="224"/>
      <c r="AT1328" s="225" t="s">
        <v>168</v>
      </c>
      <c r="AU1328" s="225" t="s">
        <v>84</v>
      </c>
      <c r="AV1328" s="12" t="s">
        <v>84</v>
      </c>
      <c r="AW1328" s="12" t="s">
        <v>37</v>
      </c>
      <c r="AX1328" s="12" t="s">
        <v>74</v>
      </c>
      <c r="AY1328" s="225" t="s">
        <v>159</v>
      </c>
    </row>
    <row r="1329" spans="2:65" s="13" customFormat="1" ht="12" x14ac:dyDescent="0.3">
      <c r="B1329" s="226"/>
      <c r="C1329" s="227"/>
      <c r="D1329" s="206" t="s">
        <v>168</v>
      </c>
      <c r="E1329" s="228" t="s">
        <v>30</v>
      </c>
      <c r="F1329" s="229" t="s">
        <v>186</v>
      </c>
      <c r="G1329" s="227"/>
      <c r="H1329" s="230">
        <v>4</v>
      </c>
      <c r="I1329" s="231"/>
      <c r="J1329" s="227"/>
      <c r="K1329" s="227"/>
      <c r="L1329" s="232"/>
      <c r="M1329" s="233"/>
      <c r="N1329" s="234"/>
      <c r="O1329" s="234"/>
      <c r="P1329" s="234"/>
      <c r="Q1329" s="234"/>
      <c r="R1329" s="234"/>
      <c r="S1329" s="234"/>
      <c r="T1329" s="235"/>
      <c r="AT1329" s="236" t="s">
        <v>168</v>
      </c>
      <c r="AU1329" s="236" t="s">
        <v>84</v>
      </c>
      <c r="AV1329" s="13" t="s">
        <v>166</v>
      </c>
      <c r="AW1329" s="13" t="s">
        <v>37</v>
      </c>
      <c r="AX1329" s="13" t="s">
        <v>82</v>
      </c>
      <c r="AY1329" s="236" t="s">
        <v>159</v>
      </c>
    </row>
    <row r="1330" spans="2:65" s="1" customFormat="1" ht="16.5" customHeight="1" x14ac:dyDescent="0.3">
      <c r="B1330" s="41"/>
      <c r="C1330" s="237" t="s">
        <v>1910</v>
      </c>
      <c r="D1330" s="237" t="s">
        <v>422</v>
      </c>
      <c r="E1330" s="238" t="s">
        <v>1911</v>
      </c>
      <c r="F1330" s="239" t="s">
        <v>1912</v>
      </c>
      <c r="G1330" s="240" t="s">
        <v>456</v>
      </c>
      <c r="H1330" s="241">
        <v>4</v>
      </c>
      <c r="I1330" s="242"/>
      <c r="J1330" s="243">
        <f>ROUND(I1330*H1330,2)</f>
        <v>0</v>
      </c>
      <c r="K1330" s="239" t="s">
        <v>30</v>
      </c>
      <c r="L1330" s="244"/>
      <c r="M1330" s="245" t="s">
        <v>30</v>
      </c>
      <c r="N1330" s="246" t="s">
        <v>45</v>
      </c>
      <c r="O1330" s="42"/>
      <c r="P1330" s="201">
        <f>O1330*H1330</f>
        <v>0</v>
      </c>
      <c r="Q1330" s="201">
        <v>4.7000000000000002E-3</v>
      </c>
      <c r="R1330" s="201">
        <f>Q1330*H1330</f>
        <v>1.8800000000000001E-2</v>
      </c>
      <c r="S1330" s="201">
        <v>0</v>
      </c>
      <c r="T1330" s="202">
        <f>S1330*H1330</f>
        <v>0</v>
      </c>
      <c r="AR1330" s="24" t="s">
        <v>377</v>
      </c>
      <c r="AT1330" s="24" t="s">
        <v>422</v>
      </c>
      <c r="AU1330" s="24" t="s">
        <v>84</v>
      </c>
      <c r="AY1330" s="24" t="s">
        <v>159</v>
      </c>
      <c r="BE1330" s="203">
        <f>IF(N1330="základní",J1330,0)</f>
        <v>0</v>
      </c>
      <c r="BF1330" s="203">
        <f>IF(N1330="snížená",J1330,0)</f>
        <v>0</v>
      </c>
      <c r="BG1330" s="203">
        <f>IF(N1330="zákl. přenesená",J1330,0)</f>
        <v>0</v>
      </c>
      <c r="BH1330" s="203">
        <f>IF(N1330="sníž. přenesená",J1330,0)</f>
        <v>0</v>
      </c>
      <c r="BI1330" s="203">
        <f>IF(N1330="nulová",J1330,0)</f>
        <v>0</v>
      </c>
      <c r="BJ1330" s="24" t="s">
        <v>82</v>
      </c>
      <c r="BK1330" s="203">
        <f>ROUND(I1330*H1330,2)</f>
        <v>0</v>
      </c>
      <c r="BL1330" s="24" t="s">
        <v>271</v>
      </c>
      <c r="BM1330" s="24" t="s">
        <v>1913</v>
      </c>
    </row>
    <row r="1331" spans="2:65" s="11" customFormat="1" ht="12" x14ac:dyDescent="0.3">
      <c r="B1331" s="204"/>
      <c r="C1331" s="205"/>
      <c r="D1331" s="206" t="s">
        <v>168</v>
      </c>
      <c r="E1331" s="207" t="s">
        <v>30</v>
      </c>
      <c r="F1331" s="208" t="s">
        <v>1870</v>
      </c>
      <c r="G1331" s="205"/>
      <c r="H1331" s="207" t="s">
        <v>30</v>
      </c>
      <c r="I1331" s="209"/>
      <c r="J1331" s="205"/>
      <c r="K1331" s="205"/>
      <c r="L1331" s="210"/>
      <c r="M1331" s="211"/>
      <c r="N1331" s="212"/>
      <c r="O1331" s="212"/>
      <c r="P1331" s="212"/>
      <c r="Q1331" s="212"/>
      <c r="R1331" s="212"/>
      <c r="S1331" s="212"/>
      <c r="T1331" s="213"/>
      <c r="AT1331" s="214" t="s">
        <v>168</v>
      </c>
      <c r="AU1331" s="214" t="s">
        <v>84</v>
      </c>
      <c r="AV1331" s="11" t="s">
        <v>82</v>
      </c>
      <c r="AW1331" s="11" t="s">
        <v>37</v>
      </c>
      <c r="AX1331" s="11" t="s">
        <v>74</v>
      </c>
      <c r="AY1331" s="214" t="s">
        <v>159</v>
      </c>
    </row>
    <row r="1332" spans="2:65" s="12" customFormat="1" ht="12" x14ac:dyDescent="0.3">
      <c r="B1332" s="215"/>
      <c r="C1332" s="216"/>
      <c r="D1332" s="206" t="s">
        <v>168</v>
      </c>
      <c r="E1332" s="217" t="s">
        <v>30</v>
      </c>
      <c r="F1332" s="218" t="s">
        <v>84</v>
      </c>
      <c r="G1332" s="216"/>
      <c r="H1332" s="219">
        <v>2</v>
      </c>
      <c r="I1332" s="220"/>
      <c r="J1332" s="216"/>
      <c r="K1332" s="216"/>
      <c r="L1332" s="221"/>
      <c r="M1332" s="222"/>
      <c r="N1332" s="223"/>
      <c r="O1332" s="223"/>
      <c r="P1332" s="223"/>
      <c r="Q1332" s="223"/>
      <c r="R1332" s="223"/>
      <c r="S1332" s="223"/>
      <c r="T1332" s="224"/>
      <c r="AT1332" s="225" t="s">
        <v>168</v>
      </c>
      <c r="AU1332" s="225" t="s">
        <v>84</v>
      </c>
      <c r="AV1332" s="12" t="s">
        <v>84</v>
      </c>
      <c r="AW1332" s="12" t="s">
        <v>37</v>
      </c>
      <c r="AX1332" s="12" t="s">
        <v>74</v>
      </c>
      <c r="AY1332" s="225" t="s">
        <v>159</v>
      </c>
    </row>
    <row r="1333" spans="2:65" s="11" customFormat="1" ht="12" x14ac:dyDescent="0.3">
      <c r="B1333" s="204"/>
      <c r="C1333" s="205"/>
      <c r="D1333" s="206" t="s">
        <v>168</v>
      </c>
      <c r="E1333" s="207" t="s">
        <v>30</v>
      </c>
      <c r="F1333" s="208" t="s">
        <v>1859</v>
      </c>
      <c r="G1333" s="205"/>
      <c r="H1333" s="207" t="s">
        <v>30</v>
      </c>
      <c r="I1333" s="209"/>
      <c r="J1333" s="205"/>
      <c r="K1333" s="205"/>
      <c r="L1333" s="210"/>
      <c r="M1333" s="211"/>
      <c r="N1333" s="212"/>
      <c r="O1333" s="212"/>
      <c r="P1333" s="212"/>
      <c r="Q1333" s="212"/>
      <c r="R1333" s="212"/>
      <c r="S1333" s="212"/>
      <c r="T1333" s="213"/>
      <c r="AT1333" s="214" t="s">
        <v>168</v>
      </c>
      <c r="AU1333" s="214" t="s">
        <v>84</v>
      </c>
      <c r="AV1333" s="11" t="s">
        <v>82</v>
      </c>
      <c r="AW1333" s="11" t="s">
        <v>37</v>
      </c>
      <c r="AX1333" s="11" t="s">
        <v>74</v>
      </c>
      <c r="AY1333" s="214" t="s">
        <v>159</v>
      </c>
    </row>
    <row r="1334" spans="2:65" s="12" customFormat="1" ht="12" x14ac:dyDescent="0.3">
      <c r="B1334" s="215"/>
      <c r="C1334" s="216"/>
      <c r="D1334" s="206" t="s">
        <v>168</v>
      </c>
      <c r="E1334" s="217" t="s">
        <v>30</v>
      </c>
      <c r="F1334" s="218" t="s">
        <v>82</v>
      </c>
      <c r="G1334" s="216"/>
      <c r="H1334" s="219">
        <v>1</v>
      </c>
      <c r="I1334" s="220"/>
      <c r="J1334" s="216"/>
      <c r="K1334" s="216"/>
      <c r="L1334" s="221"/>
      <c r="M1334" s="222"/>
      <c r="N1334" s="223"/>
      <c r="O1334" s="223"/>
      <c r="P1334" s="223"/>
      <c r="Q1334" s="223"/>
      <c r="R1334" s="223"/>
      <c r="S1334" s="223"/>
      <c r="T1334" s="224"/>
      <c r="AT1334" s="225" t="s">
        <v>168</v>
      </c>
      <c r="AU1334" s="225" t="s">
        <v>84</v>
      </c>
      <c r="AV1334" s="12" t="s">
        <v>84</v>
      </c>
      <c r="AW1334" s="12" t="s">
        <v>37</v>
      </c>
      <c r="AX1334" s="12" t="s">
        <v>74</v>
      </c>
      <c r="AY1334" s="225" t="s">
        <v>159</v>
      </c>
    </row>
    <row r="1335" spans="2:65" s="11" customFormat="1" ht="12" x14ac:dyDescent="0.3">
      <c r="B1335" s="204"/>
      <c r="C1335" s="205"/>
      <c r="D1335" s="206" t="s">
        <v>168</v>
      </c>
      <c r="E1335" s="207" t="s">
        <v>30</v>
      </c>
      <c r="F1335" s="208" t="s">
        <v>1865</v>
      </c>
      <c r="G1335" s="205"/>
      <c r="H1335" s="207" t="s">
        <v>30</v>
      </c>
      <c r="I1335" s="209"/>
      <c r="J1335" s="205"/>
      <c r="K1335" s="205"/>
      <c r="L1335" s="210"/>
      <c r="M1335" s="211"/>
      <c r="N1335" s="212"/>
      <c r="O1335" s="212"/>
      <c r="P1335" s="212"/>
      <c r="Q1335" s="212"/>
      <c r="R1335" s="212"/>
      <c r="S1335" s="212"/>
      <c r="T1335" s="213"/>
      <c r="AT1335" s="214" t="s">
        <v>168</v>
      </c>
      <c r="AU1335" s="214" t="s">
        <v>84</v>
      </c>
      <c r="AV1335" s="11" t="s">
        <v>82</v>
      </c>
      <c r="AW1335" s="11" t="s">
        <v>37</v>
      </c>
      <c r="AX1335" s="11" t="s">
        <v>74</v>
      </c>
      <c r="AY1335" s="214" t="s">
        <v>159</v>
      </c>
    </row>
    <row r="1336" spans="2:65" s="12" customFormat="1" ht="12" x14ac:dyDescent="0.3">
      <c r="B1336" s="215"/>
      <c r="C1336" s="216"/>
      <c r="D1336" s="206" t="s">
        <v>168</v>
      </c>
      <c r="E1336" s="217" t="s">
        <v>30</v>
      </c>
      <c r="F1336" s="218" t="s">
        <v>82</v>
      </c>
      <c r="G1336" s="216"/>
      <c r="H1336" s="219">
        <v>1</v>
      </c>
      <c r="I1336" s="220"/>
      <c r="J1336" s="216"/>
      <c r="K1336" s="216"/>
      <c r="L1336" s="221"/>
      <c r="M1336" s="222"/>
      <c r="N1336" s="223"/>
      <c r="O1336" s="223"/>
      <c r="P1336" s="223"/>
      <c r="Q1336" s="223"/>
      <c r="R1336" s="223"/>
      <c r="S1336" s="223"/>
      <c r="T1336" s="224"/>
      <c r="AT1336" s="225" t="s">
        <v>168</v>
      </c>
      <c r="AU1336" s="225" t="s">
        <v>84</v>
      </c>
      <c r="AV1336" s="12" t="s">
        <v>84</v>
      </c>
      <c r="AW1336" s="12" t="s">
        <v>37</v>
      </c>
      <c r="AX1336" s="12" t="s">
        <v>74</v>
      </c>
      <c r="AY1336" s="225" t="s">
        <v>159</v>
      </c>
    </row>
    <row r="1337" spans="2:65" s="13" customFormat="1" ht="12" x14ac:dyDescent="0.3">
      <c r="B1337" s="226"/>
      <c r="C1337" s="227"/>
      <c r="D1337" s="206" t="s">
        <v>168</v>
      </c>
      <c r="E1337" s="228" t="s">
        <v>30</v>
      </c>
      <c r="F1337" s="229" t="s">
        <v>186</v>
      </c>
      <c r="G1337" s="227"/>
      <c r="H1337" s="230">
        <v>4</v>
      </c>
      <c r="I1337" s="231"/>
      <c r="J1337" s="227"/>
      <c r="K1337" s="227"/>
      <c r="L1337" s="232"/>
      <c r="M1337" s="233"/>
      <c r="N1337" s="234"/>
      <c r="O1337" s="234"/>
      <c r="P1337" s="234"/>
      <c r="Q1337" s="234"/>
      <c r="R1337" s="234"/>
      <c r="S1337" s="234"/>
      <c r="T1337" s="235"/>
      <c r="AT1337" s="236" t="s">
        <v>168</v>
      </c>
      <c r="AU1337" s="236" t="s">
        <v>84</v>
      </c>
      <c r="AV1337" s="13" t="s">
        <v>166</v>
      </c>
      <c r="AW1337" s="13" t="s">
        <v>37</v>
      </c>
      <c r="AX1337" s="13" t="s">
        <v>82</v>
      </c>
      <c r="AY1337" s="236" t="s">
        <v>159</v>
      </c>
    </row>
    <row r="1338" spans="2:65" s="1" customFormat="1" ht="38.25" customHeight="1" x14ac:dyDescent="0.3">
      <c r="B1338" s="41"/>
      <c r="C1338" s="192" t="s">
        <v>1914</v>
      </c>
      <c r="D1338" s="192" t="s">
        <v>161</v>
      </c>
      <c r="E1338" s="193" t="s">
        <v>1915</v>
      </c>
      <c r="F1338" s="194" t="s">
        <v>1916</v>
      </c>
      <c r="G1338" s="195" t="s">
        <v>208</v>
      </c>
      <c r="H1338" s="196">
        <v>0.29299999999999998</v>
      </c>
      <c r="I1338" s="197"/>
      <c r="J1338" s="198">
        <f>ROUND(I1338*H1338,2)</f>
        <v>0</v>
      </c>
      <c r="K1338" s="194" t="s">
        <v>165</v>
      </c>
      <c r="L1338" s="61"/>
      <c r="M1338" s="199" t="s">
        <v>30</v>
      </c>
      <c r="N1338" s="200" t="s">
        <v>45</v>
      </c>
      <c r="O1338" s="42"/>
      <c r="P1338" s="201">
        <f>O1338*H1338</f>
        <v>0</v>
      </c>
      <c r="Q1338" s="201">
        <v>0</v>
      </c>
      <c r="R1338" s="201">
        <f>Q1338*H1338</f>
        <v>0</v>
      </c>
      <c r="S1338" s="201">
        <v>0</v>
      </c>
      <c r="T1338" s="202">
        <f>S1338*H1338</f>
        <v>0</v>
      </c>
      <c r="AR1338" s="24" t="s">
        <v>271</v>
      </c>
      <c r="AT1338" s="24" t="s">
        <v>161</v>
      </c>
      <c r="AU1338" s="24" t="s">
        <v>84</v>
      </c>
      <c r="AY1338" s="24" t="s">
        <v>159</v>
      </c>
      <c r="BE1338" s="203">
        <f>IF(N1338="základní",J1338,0)</f>
        <v>0</v>
      </c>
      <c r="BF1338" s="203">
        <f>IF(N1338="snížená",J1338,0)</f>
        <v>0</v>
      </c>
      <c r="BG1338" s="203">
        <f>IF(N1338="zákl. přenesená",J1338,0)</f>
        <v>0</v>
      </c>
      <c r="BH1338" s="203">
        <f>IF(N1338="sníž. přenesená",J1338,0)</f>
        <v>0</v>
      </c>
      <c r="BI1338" s="203">
        <f>IF(N1338="nulová",J1338,0)</f>
        <v>0</v>
      </c>
      <c r="BJ1338" s="24" t="s">
        <v>82</v>
      </c>
      <c r="BK1338" s="203">
        <f>ROUND(I1338*H1338,2)</f>
        <v>0</v>
      </c>
      <c r="BL1338" s="24" t="s">
        <v>271</v>
      </c>
      <c r="BM1338" s="24" t="s">
        <v>1917</v>
      </c>
    </row>
    <row r="1339" spans="2:65" s="10" customFormat="1" ht="29.85" customHeight="1" x14ac:dyDescent="0.35">
      <c r="B1339" s="176"/>
      <c r="C1339" s="177"/>
      <c r="D1339" s="178" t="s">
        <v>73</v>
      </c>
      <c r="E1339" s="190" t="s">
        <v>1918</v>
      </c>
      <c r="F1339" s="190" t="s">
        <v>1919</v>
      </c>
      <c r="G1339" s="177"/>
      <c r="H1339" s="177"/>
      <c r="I1339" s="180"/>
      <c r="J1339" s="191">
        <f>BK1339</f>
        <v>0</v>
      </c>
      <c r="K1339" s="177"/>
      <c r="L1339" s="182"/>
      <c r="M1339" s="183"/>
      <c r="N1339" s="184"/>
      <c r="O1339" s="184"/>
      <c r="P1339" s="185">
        <f>SUM(P1340:P1352)</f>
        <v>0</v>
      </c>
      <c r="Q1339" s="184"/>
      <c r="R1339" s="185">
        <f>SUM(R1340:R1352)</f>
        <v>0.12150000000000001</v>
      </c>
      <c r="S1339" s="184"/>
      <c r="T1339" s="186">
        <f>SUM(T1340:T1352)</f>
        <v>0</v>
      </c>
      <c r="AR1339" s="187" t="s">
        <v>84</v>
      </c>
      <c r="AT1339" s="188" t="s">
        <v>73</v>
      </c>
      <c r="AU1339" s="188" t="s">
        <v>82</v>
      </c>
      <c r="AY1339" s="187" t="s">
        <v>159</v>
      </c>
      <c r="BK1339" s="189">
        <f>SUM(BK1340:BK1352)</f>
        <v>0</v>
      </c>
    </row>
    <row r="1340" spans="2:65" s="1" customFormat="1" ht="25.5" customHeight="1" x14ac:dyDescent="0.3">
      <c r="B1340" s="41"/>
      <c r="C1340" s="192" t="s">
        <v>1920</v>
      </c>
      <c r="D1340" s="192" t="s">
        <v>161</v>
      </c>
      <c r="E1340" s="193" t="s">
        <v>1921</v>
      </c>
      <c r="F1340" s="194" t="s">
        <v>1922</v>
      </c>
      <c r="G1340" s="195" t="s">
        <v>1258</v>
      </c>
      <c r="H1340" s="196">
        <v>110</v>
      </c>
      <c r="I1340" s="197"/>
      <c r="J1340" s="198">
        <f>ROUND(I1340*H1340,2)</f>
        <v>0</v>
      </c>
      <c r="K1340" s="194" t="s">
        <v>165</v>
      </c>
      <c r="L1340" s="61"/>
      <c r="M1340" s="199" t="s">
        <v>30</v>
      </c>
      <c r="N1340" s="200" t="s">
        <v>45</v>
      </c>
      <c r="O1340" s="42"/>
      <c r="P1340" s="201">
        <f>O1340*H1340</f>
        <v>0</v>
      </c>
      <c r="Q1340" s="201">
        <v>5.0000000000000002E-5</v>
      </c>
      <c r="R1340" s="201">
        <f>Q1340*H1340</f>
        <v>5.5000000000000005E-3</v>
      </c>
      <c r="S1340" s="201">
        <v>0</v>
      </c>
      <c r="T1340" s="202">
        <f>S1340*H1340</f>
        <v>0</v>
      </c>
      <c r="AR1340" s="24" t="s">
        <v>271</v>
      </c>
      <c r="AT1340" s="24" t="s">
        <v>161</v>
      </c>
      <c r="AU1340" s="24" t="s">
        <v>84</v>
      </c>
      <c r="AY1340" s="24" t="s">
        <v>159</v>
      </c>
      <c r="BE1340" s="203">
        <f>IF(N1340="základní",J1340,0)</f>
        <v>0</v>
      </c>
      <c r="BF1340" s="203">
        <f>IF(N1340="snížená",J1340,0)</f>
        <v>0</v>
      </c>
      <c r="BG1340" s="203">
        <f>IF(N1340="zákl. přenesená",J1340,0)</f>
        <v>0</v>
      </c>
      <c r="BH1340" s="203">
        <f>IF(N1340="sníž. přenesená",J1340,0)</f>
        <v>0</v>
      </c>
      <c r="BI1340" s="203">
        <f>IF(N1340="nulová",J1340,0)</f>
        <v>0</v>
      </c>
      <c r="BJ1340" s="24" t="s">
        <v>82</v>
      </c>
      <c r="BK1340" s="203">
        <f>ROUND(I1340*H1340,2)</f>
        <v>0</v>
      </c>
      <c r="BL1340" s="24" t="s">
        <v>271</v>
      </c>
      <c r="BM1340" s="24" t="s">
        <v>1923</v>
      </c>
    </row>
    <row r="1341" spans="2:65" s="11" customFormat="1" ht="12" x14ac:dyDescent="0.3">
      <c r="B1341" s="204"/>
      <c r="C1341" s="205"/>
      <c r="D1341" s="206" t="s">
        <v>168</v>
      </c>
      <c r="E1341" s="207" t="s">
        <v>30</v>
      </c>
      <c r="F1341" s="208" t="s">
        <v>1924</v>
      </c>
      <c r="G1341" s="205"/>
      <c r="H1341" s="207" t="s">
        <v>30</v>
      </c>
      <c r="I1341" s="209"/>
      <c r="J1341" s="205"/>
      <c r="K1341" s="205"/>
      <c r="L1341" s="210"/>
      <c r="M1341" s="211"/>
      <c r="N1341" s="212"/>
      <c r="O1341" s="212"/>
      <c r="P1341" s="212"/>
      <c r="Q1341" s="212"/>
      <c r="R1341" s="212"/>
      <c r="S1341" s="212"/>
      <c r="T1341" s="213"/>
      <c r="AT1341" s="214" t="s">
        <v>168</v>
      </c>
      <c r="AU1341" s="214" t="s">
        <v>84</v>
      </c>
      <c r="AV1341" s="11" t="s">
        <v>82</v>
      </c>
      <c r="AW1341" s="11" t="s">
        <v>37</v>
      </c>
      <c r="AX1341" s="11" t="s">
        <v>74</v>
      </c>
      <c r="AY1341" s="214" t="s">
        <v>159</v>
      </c>
    </row>
    <row r="1342" spans="2:65" s="12" customFormat="1" ht="12" x14ac:dyDescent="0.3">
      <c r="B1342" s="215"/>
      <c r="C1342" s="216"/>
      <c r="D1342" s="206" t="s">
        <v>168</v>
      </c>
      <c r="E1342" s="217" t="s">
        <v>30</v>
      </c>
      <c r="F1342" s="218" t="s">
        <v>1925</v>
      </c>
      <c r="G1342" s="216"/>
      <c r="H1342" s="219">
        <v>109.47799999999999</v>
      </c>
      <c r="I1342" s="220"/>
      <c r="J1342" s="216"/>
      <c r="K1342" s="216"/>
      <c r="L1342" s="221"/>
      <c r="M1342" s="222"/>
      <c r="N1342" s="223"/>
      <c r="O1342" s="223"/>
      <c r="P1342" s="223"/>
      <c r="Q1342" s="223"/>
      <c r="R1342" s="223"/>
      <c r="S1342" s="223"/>
      <c r="T1342" s="224"/>
      <c r="AT1342" s="225" t="s">
        <v>168</v>
      </c>
      <c r="AU1342" s="225" t="s">
        <v>84</v>
      </c>
      <c r="AV1342" s="12" t="s">
        <v>84</v>
      </c>
      <c r="AW1342" s="12" t="s">
        <v>37</v>
      </c>
      <c r="AX1342" s="12" t="s">
        <v>74</v>
      </c>
      <c r="AY1342" s="225" t="s">
        <v>159</v>
      </c>
    </row>
    <row r="1343" spans="2:65" s="12" customFormat="1" ht="12" x14ac:dyDescent="0.3">
      <c r="B1343" s="215"/>
      <c r="C1343" s="216"/>
      <c r="D1343" s="206" t="s">
        <v>168</v>
      </c>
      <c r="E1343" s="217" t="s">
        <v>30</v>
      </c>
      <c r="F1343" s="218" t="s">
        <v>1926</v>
      </c>
      <c r="G1343" s="216"/>
      <c r="H1343" s="219">
        <v>0.52200000000000002</v>
      </c>
      <c r="I1343" s="220"/>
      <c r="J1343" s="216"/>
      <c r="K1343" s="216"/>
      <c r="L1343" s="221"/>
      <c r="M1343" s="222"/>
      <c r="N1343" s="223"/>
      <c r="O1343" s="223"/>
      <c r="P1343" s="223"/>
      <c r="Q1343" s="223"/>
      <c r="R1343" s="223"/>
      <c r="S1343" s="223"/>
      <c r="T1343" s="224"/>
      <c r="AT1343" s="225" t="s">
        <v>168</v>
      </c>
      <c r="AU1343" s="225" t="s">
        <v>84</v>
      </c>
      <c r="AV1343" s="12" t="s">
        <v>84</v>
      </c>
      <c r="AW1343" s="12" t="s">
        <v>37</v>
      </c>
      <c r="AX1343" s="12" t="s">
        <v>74</v>
      </c>
      <c r="AY1343" s="225" t="s">
        <v>159</v>
      </c>
    </row>
    <row r="1344" spans="2:65" s="13" customFormat="1" ht="12" x14ac:dyDescent="0.3">
      <c r="B1344" s="226"/>
      <c r="C1344" s="227"/>
      <c r="D1344" s="206" t="s">
        <v>168</v>
      </c>
      <c r="E1344" s="228" t="s">
        <v>30</v>
      </c>
      <c r="F1344" s="229" t="s">
        <v>186</v>
      </c>
      <c r="G1344" s="227"/>
      <c r="H1344" s="230">
        <v>110</v>
      </c>
      <c r="I1344" s="231"/>
      <c r="J1344" s="227"/>
      <c r="K1344" s="227"/>
      <c r="L1344" s="232"/>
      <c r="M1344" s="233"/>
      <c r="N1344" s="234"/>
      <c r="O1344" s="234"/>
      <c r="P1344" s="234"/>
      <c r="Q1344" s="234"/>
      <c r="R1344" s="234"/>
      <c r="S1344" s="234"/>
      <c r="T1344" s="235"/>
      <c r="AT1344" s="236" t="s">
        <v>168</v>
      </c>
      <c r="AU1344" s="236" t="s">
        <v>84</v>
      </c>
      <c r="AV1344" s="13" t="s">
        <v>166</v>
      </c>
      <c r="AW1344" s="13" t="s">
        <v>37</v>
      </c>
      <c r="AX1344" s="13" t="s">
        <v>82</v>
      </c>
      <c r="AY1344" s="236" t="s">
        <v>159</v>
      </c>
    </row>
    <row r="1345" spans="2:65" s="11" customFormat="1" ht="12" x14ac:dyDescent="0.3">
      <c r="B1345" s="204"/>
      <c r="C1345" s="205"/>
      <c r="D1345" s="206" t="s">
        <v>168</v>
      </c>
      <c r="E1345" s="207" t="s">
        <v>30</v>
      </c>
      <c r="F1345" s="208" t="s">
        <v>1927</v>
      </c>
      <c r="G1345" s="205"/>
      <c r="H1345" s="207" t="s">
        <v>30</v>
      </c>
      <c r="I1345" s="209"/>
      <c r="J1345" s="205"/>
      <c r="K1345" s="205"/>
      <c r="L1345" s="210"/>
      <c r="M1345" s="211"/>
      <c r="N1345" s="212"/>
      <c r="O1345" s="212"/>
      <c r="P1345" s="212"/>
      <c r="Q1345" s="212"/>
      <c r="R1345" s="212"/>
      <c r="S1345" s="212"/>
      <c r="T1345" s="213"/>
      <c r="AT1345" s="214" t="s">
        <v>168</v>
      </c>
      <c r="AU1345" s="214" t="s">
        <v>84</v>
      </c>
      <c r="AV1345" s="11" t="s">
        <v>82</v>
      </c>
      <c r="AW1345" s="11" t="s">
        <v>37</v>
      </c>
      <c r="AX1345" s="11" t="s">
        <v>74</v>
      </c>
      <c r="AY1345" s="214" t="s">
        <v>159</v>
      </c>
    </row>
    <row r="1346" spans="2:65" s="11" customFormat="1" ht="12" x14ac:dyDescent="0.3">
      <c r="B1346" s="204"/>
      <c r="C1346" s="205"/>
      <c r="D1346" s="206" t="s">
        <v>168</v>
      </c>
      <c r="E1346" s="207" t="s">
        <v>30</v>
      </c>
      <c r="F1346" s="208" t="s">
        <v>1928</v>
      </c>
      <c r="G1346" s="205"/>
      <c r="H1346" s="207" t="s">
        <v>30</v>
      </c>
      <c r="I1346" s="209"/>
      <c r="J1346" s="205"/>
      <c r="K1346" s="205"/>
      <c r="L1346" s="210"/>
      <c r="M1346" s="211"/>
      <c r="N1346" s="212"/>
      <c r="O1346" s="212"/>
      <c r="P1346" s="212"/>
      <c r="Q1346" s="212"/>
      <c r="R1346" s="212"/>
      <c r="S1346" s="212"/>
      <c r="T1346" s="213"/>
      <c r="AT1346" s="214" t="s">
        <v>168</v>
      </c>
      <c r="AU1346" s="214" t="s">
        <v>84</v>
      </c>
      <c r="AV1346" s="11" t="s">
        <v>82</v>
      </c>
      <c r="AW1346" s="11" t="s">
        <v>37</v>
      </c>
      <c r="AX1346" s="11" t="s">
        <v>74</v>
      </c>
      <c r="AY1346" s="214" t="s">
        <v>159</v>
      </c>
    </row>
    <row r="1347" spans="2:65" s="11" customFormat="1" ht="12" x14ac:dyDescent="0.3">
      <c r="B1347" s="204"/>
      <c r="C1347" s="205"/>
      <c r="D1347" s="206" t="s">
        <v>168</v>
      </c>
      <c r="E1347" s="207" t="s">
        <v>30</v>
      </c>
      <c r="F1347" s="208" t="s">
        <v>1929</v>
      </c>
      <c r="G1347" s="205"/>
      <c r="H1347" s="207" t="s">
        <v>30</v>
      </c>
      <c r="I1347" s="209"/>
      <c r="J1347" s="205"/>
      <c r="K1347" s="205"/>
      <c r="L1347" s="210"/>
      <c r="M1347" s="211"/>
      <c r="N1347" s="212"/>
      <c r="O1347" s="212"/>
      <c r="P1347" s="212"/>
      <c r="Q1347" s="212"/>
      <c r="R1347" s="212"/>
      <c r="S1347" s="212"/>
      <c r="T1347" s="213"/>
      <c r="AT1347" s="214" t="s">
        <v>168</v>
      </c>
      <c r="AU1347" s="214" t="s">
        <v>84</v>
      </c>
      <c r="AV1347" s="11" t="s">
        <v>82</v>
      </c>
      <c r="AW1347" s="11" t="s">
        <v>37</v>
      </c>
      <c r="AX1347" s="11" t="s">
        <v>74</v>
      </c>
      <c r="AY1347" s="214" t="s">
        <v>159</v>
      </c>
    </row>
    <row r="1348" spans="2:65" s="11" customFormat="1" ht="12" x14ac:dyDescent="0.3">
      <c r="B1348" s="204"/>
      <c r="C1348" s="205"/>
      <c r="D1348" s="206" t="s">
        <v>168</v>
      </c>
      <c r="E1348" s="207" t="s">
        <v>30</v>
      </c>
      <c r="F1348" s="208" t="s">
        <v>1930</v>
      </c>
      <c r="G1348" s="205"/>
      <c r="H1348" s="207" t="s">
        <v>30</v>
      </c>
      <c r="I1348" s="209"/>
      <c r="J1348" s="205"/>
      <c r="K1348" s="205"/>
      <c r="L1348" s="210"/>
      <c r="M1348" s="211"/>
      <c r="N1348" s="212"/>
      <c r="O1348" s="212"/>
      <c r="P1348" s="212"/>
      <c r="Q1348" s="212"/>
      <c r="R1348" s="212"/>
      <c r="S1348" s="212"/>
      <c r="T1348" s="213"/>
      <c r="AT1348" s="214" t="s">
        <v>168</v>
      </c>
      <c r="AU1348" s="214" t="s">
        <v>84</v>
      </c>
      <c r="AV1348" s="11" t="s">
        <v>82</v>
      </c>
      <c r="AW1348" s="11" t="s">
        <v>37</v>
      </c>
      <c r="AX1348" s="11" t="s">
        <v>74</v>
      </c>
      <c r="AY1348" s="214" t="s">
        <v>159</v>
      </c>
    </row>
    <row r="1349" spans="2:65" s="1" customFormat="1" ht="16.5" customHeight="1" x14ac:dyDescent="0.3">
      <c r="B1349" s="41"/>
      <c r="C1349" s="237" t="s">
        <v>1931</v>
      </c>
      <c r="D1349" s="237" t="s">
        <v>422</v>
      </c>
      <c r="E1349" s="238" t="s">
        <v>1932</v>
      </c>
      <c r="F1349" s="239" t="s">
        <v>1933</v>
      </c>
      <c r="G1349" s="240" t="s">
        <v>208</v>
      </c>
      <c r="H1349" s="241">
        <v>0.11600000000000001</v>
      </c>
      <c r="I1349" s="242"/>
      <c r="J1349" s="243">
        <f>ROUND(I1349*H1349,2)</f>
        <v>0</v>
      </c>
      <c r="K1349" s="239" t="s">
        <v>165</v>
      </c>
      <c r="L1349" s="244"/>
      <c r="M1349" s="245" t="s">
        <v>30</v>
      </c>
      <c r="N1349" s="246" t="s">
        <v>45</v>
      </c>
      <c r="O1349" s="42"/>
      <c r="P1349" s="201">
        <f>O1349*H1349</f>
        <v>0</v>
      </c>
      <c r="Q1349" s="201">
        <v>1</v>
      </c>
      <c r="R1349" s="201">
        <f>Q1349*H1349</f>
        <v>0.11600000000000001</v>
      </c>
      <c r="S1349" s="201">
        <v>0</v>
      </c>
      <c r="T1349" s="202">
        <f>S1349*H1349</f>
        <v>0</v>
      </c>
      <c r="AR1349" s="24" t="s">
        <v>377</v>
      </c>
      <c r="AT1349" s="24" t="s">
        <v>422</v>
      </c>
      <c r="AU1349" s="24" t="s">
        <v>84</v>
      </c>
      <c r="AY1349" s="24" t="s">
        <v>159</v>
      </c>
      <c r="BE1349" s="203">
        <f>IF(N1349="základní",J1349,0)</f>
        <v>0</v>
      </c>
      <c r="BF1349" s="203">
        <f>IF(N1349="snížená",J1349,0)</f>
        <v>0</v>
      </c>
      <c r="BG1349" s="203">
        <f>IF(N1349="zákl. přenesená",J1349,0)</f>
        <v>0</v>
      </c>
      <c r="BH1349" s="203">
        <f>IF(N1349="sníž. přenesená",J1349,0)</f>
        <v>0</v>
      </c>
      <c r="BI1349" s="203">
        <f>IF(N1349="nulová",J1349,0)</f>
        <v>0</v>
      </c>
      <c r="BJ1349" s="24" t="s">
        <v>82</v>
      </c>
      <c r="BK1349" s="203">
        <f>ROUND(I1349*H1349,2)</f>
        <v>0</v>
      </c>
      <c r="BL1349" s="24" t="s">
        <v>271</v>
      </c>
      <c r="BM1349" s="24" t="s">
        <v>1934</v>
      </c>
    </row>
    <row r="1350" spans="2:65" s="11" customFormat="1" ht="12" x14ac:dyDescent="0.3">
      <c r="B1350" s="204"/>
      <c r="C1350" s="205"/>
      <c r="D1350" s="206" t="s">
        <v>168</v>
      </c>
      <c r="E1350" s="207" t="s">
        <v>30</v>
      </c>
      <c r="F1350" s="208" t="s">
        <v>1935</v>
      </c>
      <c r="G1350" s="205"/>
      <c r="H1350" s="207" t="s">
        <v>30</v>
      </c>
      <c r="I1350" s="209"/>
      <c r="J1350" s="205"/>
      <c r="K1350" s="205"/>
      <c r="L1350" s="210"/>
      <c r="M1350" s="211"/>
      <c r="N1350" s="212"/>
      <c r="O1350" s="212"/>
      <c r="P1350" s="212"/>
      <c r="Q1350" s="212"/>
      <c r="R1350" s="212"/>
      <c r="S1350" s="212"/>
      <c r="T1350" s="213"/>
      <c r="AT1350" s="214" t="s">
        <v>168</v>
      </c>
      <c r="AU1350" s="214" t="s">
        <v>84</v>
      </c>
      <c r="AV1350" s="11" t="s">
        <v>82</v>
      </c>
      <c r="AW1350" s="11" t="s">
        <v>37</v>
      </c>
      <c r="AX1350" s="11" t="s">
        <v>74</v>
      </c>
      <c r="AY1350" s="214" t="s">
        <v>159</v>
      </c>
    </row>
    <row r="1351" spans="2:65" s="12" customFormat="1" ht="12" x14ac:dyDescent="0.3">
      <c r="B1351" s="215"/>
      <c r="C1351" s="216"/>
      <c r="D1351" s="206" t="s">
        <v>168</v>
      </c>
      <c r="E1351" s="217" t="s">
        <v>30</v>
      </c>
      <c r="F1351" s="218" t="s">
        <v>1936</v>
      </c>
      <c r="G1351" s="216"/>
      <c r="H1351" s="219">
        <v>0.11600000000000001</v>
      </c>
      <c r="I1351" s="220"/>
      <c r="J1351" s="216"/>
      <c r="K1351" s="216"/>
      <c r="L1351" s="221"/>
      <c r="M1351" s="222"/>
      <c r="N1351" s="223"/>
      <c r="O1351" s="223"/>
      <c r="P1351" s="223"/>
      <c r="Q1351" s="223"/>
      <c r="R1351" s="223"/>
      <c r="S1351" s="223"/>
      <c r="T1351" s="224"/>
      <c r="AT1351" s="225" t="s">
        <v>168</v>
      </c>
      <c r="AU1351" s="225" t="s">
        <v>84</v>
      </c>
      <c r="AV1351" s="12" t="s">
        <v>84</v>
      </c>
      <c r="AW1351" s="12" t="s">
        <v>37</v>
      </c>
      <c r="AX1351" s="12" t="s">
        <v>82</v>
      </c>
      <c r="AY1351" s="225" t="s">
        <v>159</v>
      </c>
    </row>
    <row r="1352" spans="2:65" s="1" customFormat="1" ht="38.25" customHeight="1" x14ac:dyDescent="0.3">
      <c r="B1352" s="41"/>
      <c r="C1352" s="192" t="s">
        <v>1937</v>
      </c>
      <c r="D1352" s="192" t="s">
        <v>161</v>
      </c>
      <c r="E1352" s="193" t="s">
        <v>1938</v>
      </c>
      <c r="F1352" s="194" t="s">
        <v>1939</v>
      </c>
      <c r="G1352" s="195" t="s">
        <v>208</v>
      </c>
      <c r="H1352" s="196">
        <v>0.122</v>
      </c>
      <c r="I1352" s="197"/>
      <c r="J1352" s="198">
        <f>ROUND(I1352*H1352,2)</f>
        <v>0</v>
      </c>
      <c r="K1352" s="194" t="s">
        <v>165</v>
      </c>
      <c r="L1352" s="61"/>
      <c r="M1352" s="199" t="s">
        <v>30</v>
      </c>
      <c r="N1352" s="200" t="s">
        <v>45</v>
      </c>
      <c r="O1352" s="42"/>
      <c r="P1352" s="201">
        <f>O1352*H1352</f>
        <v>0</v>
      </c>
      <c r="Q1352" s="201">
        <v>0</v>
      </c>
      <c r="R1352" s="201">
        <f>Q1352*H1352</f>
        <v>0</v>
      </c>
      <c r="S1352" s="201">
        <v>0</v>
      </c>
      <c r="T1352" s="202">
        <f>S1352*H1352</f>
        <v>0</v>
      </c>
      <c r="AR1352" s="24" t="s">
        <v>271</v>
      </c>
      <c r="AT1352" s="24" t="s">
        <v>161</v>
      </c>
      <c r="AU1352" s="24" t="s">
        <v>84</v>
      </c>
      <c r="AY1352" s="24" t="s">
        <v>159</v>
      </c>
      <c r="BE1352" s="203">
        <f>IF(N1352="základní",J1352,0)</f>
        <v>0</v>
      </c>
      <c r="BF1352" s="203">
        <f>IF(N1352="snížená",J1352,0)</f>
        <v>0</v>
      </c>
      <c r="BG1352" s="203">
        <f>IF(N1352="zákl. přenesená",J1352,0)</f>
        <v>0</v>
      </c>
      <c r="BH1352" s="203">
        <f>IF(N1352="sníž. přenesená",J1352,0)</f>
        <v>0</v>
      </c>
      <c r="BI1352" s="203">
        <f>IF(N1352="nulová",J1352,0)</f>
        <v>0</v>
      </c>
      <c r="BJ1352" s="24" t="s">
        <v>82</v>
      </c>
      <c r="BK1352" s="203">
        <f>ROUND(I1352*H1352,2)</f>
        <v>0</v>
      </c>
      <c r="BL1352" s="24" t="s">
        <v>271</v>
      </c>
      <c r="BM1352" s="24" t="s">
        <v>1940</v>
      </c>
    </row>
    <row r="1353" spans="2:65" s="10" customFormat="1" ht="29.85" customHeight="1" x14ac:dyDescent="0.35">
      <c r="B1353" s="176"/>
      <c r="C1353" s="177"/>
      <c r="D1353" s="178" t="s">
        <v>73</v>
      </c>
      <c r="E1353" s="190" t="s">
        <v>1941</v>
      </c>
      <c r="F1353" s="190" t="s">
        <v>1942</v>
      </c>
      <c r="G1353" s="177"/>
      <c r="H1353" s="177"/>
      <c r="I1353" s="180"/>
      <c r="J1353" s="191">
        <f>BK1353</f>
        <v>0</v>
      </c>
      <c r="K1353" s="177"/>
      <c r="L1353" s="182"/>
      <c r="M1353" s="183"/>
      <c r="N1353" s="184"/>
      <c r="O1353" s="184"/>
      <c r="P1353" s="185">
        <f>SUM(P1354:P1379)</f>
        <v>0</v>
      </c>
      <c r="Q1353" s="184"/>
      <c r="R1353" s="185">
        <f>SUM(R1354:R1379)</f>
        <v>1.0497599999999998</v>
      </c>
      <c r="S1353" s="184"/>
      <c r="T1353" s="186">
        <f>SUM(T1354:T1379)</f>
        <v>0</v>
      </c>
      <c r="AR1353" s="187" t="s">
        <v>84</v>
      </c>
      <c r="AT1353" s="188" t="s">
        <v>73</v>
      </c>
      <c r="AU1353" s="188" t="s">
        <v>82</v>
      </c>
      <c r="AY1353" s="187" t="s">
        <v>159</v>
      </c>
      <c r="BK1353" s="189">
        <f>SUM(BK1354:BK1379)</f>
        <v>0</v>
      </c>
    </row>
    <row r="1354" spans="2:65" s="1" customFormat="1" ht="25.5" customHeight="1" x14ac:dyDescent="0.3">
      <c r="B1354" s="41"/>
      <c r="C1354" s="192" t="s">
        <v>1943</v>
      </c>
      <c r="D1354" s="192" t="s">
        <v>161</v>
      </c>
      <c r="E1354" s="193" t="s">
        <v>1944</v>
      </c>
      <c r="F1354" s="194" t="s">
        <v>1945</v>
      </c>
      <c r="G1354" s="195" t="s">
        <v>214</v>
      </c>
      <c r="H1354" s="196">
        <v>36</v>
      </c>
      <c r="I1354" s="197"/>
      <c r="J1354" s="198">
        <f>ROUND(I1354*H1354,2)</f>
        <v>0</v>
      </c>
      <c r="K1354" s="194" t="s">
        <v>165</v>
      </c>
      <c r="L1354" s="61"/>
      <c r="M1354" s="199" t="s">
        <v>30</v>
      </c>
      <c r="N1354" s="200" t="s">
        <v>45</v>
      </c>
      <c r="O1354" s="42"/>
      <c r="P1354" s="201">
        <f>O1354*H1354</f>
        <v>0</v>
      </c>
      <c r="Q1354" s="201">
        <v>3.9199999999999999E-3</v>
      </c>
      <c r="R1354" s="201">
        <f>Q1354*H1354</f>
        <v>0.14112</v>
      </c>
      <c r="S1354" s="201">
        <v>0</v>
      </c>
      <c r="T1354" s="202">
        <f>S1354*H1354</f>
        <v>0</v>
      </c>
      <c r="AR1354" s="24" t="s">
        <v>271</v>
      </c>
      <c r="AT1354" s="24" t="s">
        <v>161</v>
      </c>
      <c r="AU1354" s="24" t="s">
        <v>84</v>
      </c>
      <c r="AY1354" s="24" t="s">
        <v>159</v>
      </c>
      <c r="BE1354" s="203">
        <f>IF(N1354="základní",J1354,0)</f>
        <v>0</v>
      </c>
      <c r="BF1354" s="203">
        <f>IF(N1354="snížená",J1354,0)</f>
        <v>0</v>
      </c>
      <c r="BG1354" s="203">
        <f>IF(N1354="zákl. přenesená",J1354,0)</f>
        <v>0</v>
      </c>
      <c r="BH1354" s="203">
        <f>IF(N1354="sníž. přenesená",J1354,0)</f>
        <v>0</v>
      </c>
      <c r="BI1354" s="203">
        <f>IF(N1354="nulová",J1354,0)</f>
        <v>0</v>
      </c>
      <c r="BJ1354" s="24" t="s">
        <v>82</v>
      </c>
      <c r="BK1354" s="203">
        <f>ROUND(I1354*H1354,2)</f>
        <v>0</v>
      </c>
      <c r="BL1354" s="24" t="s">
        <v>271</v>
      </c>
      <c r="BM1354" s="24" t="s">
        <v>1946</v>
      </c>
    </row>
    <row r="1355" spans="2:65" s="12" customFormat="1" ht="12" x14ac:dyDescent="0.3">
      <c r="B1355" s="215"/>
      <c r="C1355" s="216"/>
      <c r="D1355" s="206" t="s">
        <v>168</v>
      </c>
      <c r="E1355" s="217" t="s">
        <v>30</v>
      </c>
      <c r="F1355" s="218" t="s">
        <v>1947</v>
      </c>
      <c r="G1355" s="216"/>
      <c r="H1355" s="219">
        <v>36</v>
      </c>
      <c r="I1355" s="220"/>
      <c r="J1355" s="216"/>
      <c r="K1355" s="216"/>
      <c r="L1355" s="221"/>
      <c r="M1355" s="222"/>
      <c r="N1355" s="223"/>
      <c r="O1355" s="223"/>
      <c r="P1355" s="223"/>
      <c r="Q1355" s="223"/>
      <c r="R1355" s="223"/>
      <c r="S1355" s="223"/>
      <c r="T1355" s="224"/>
      <c r="AT1355" s="225" t="s">
        <v>168</v>
      </c>
      <c r="AU1355" s="225" t="s">
        <v>84</v>
      </c>
      <c r="AV1355" s="12" t="s">
        <v>84</v>
      </c>
      <c r="AW1355" s="12" t="s">
        <v>37</v>
      </c>
      <c r="AX1355" s="12" t="s">
        <v>82</v>
      </c>
      <c r="AY1355" s="225" t="s">
        <v>159</v>
      </c>
    </row>
    <row r="1356" spans="2:65" s="1" customFormat="1" ht="25.5" customHeight="1" x14ac:dyDescent="0.3">
      <c r="B1356" s="41"/>
      <c r="C1356" s="192" t="s">
        <v>1948</v>
      </c>
      <c r="D1356" s="192" t="s">
        <v>161</v>
      </c>
      <c r="E1356" s="193" t="s">
        <v>1949</v>
      </c>
      <c r="F1356" s="194" t="s">
        <v>1950</v>
      </c>
      <c r="G1356" s="195" t="s">
        <v>292</v>
      </c>
      <c r="H1356" s="196">
        <v>45</v>
      </c>
      <c r="I1356" s="197"/>
      <c r="J1356" s="198">
        <f>ROUND(I1356*H1356,2)</f>
        <v>0</v>
      </c>
      <c r="K1356" s="194" t="s">
        <v>165</v>
      </c>
      <c r="L1356" s="61"/>
      <c r="M1356" s="199" t="s">
        <v>30</v>
      </c>
      <c r="N1356" s="200" t="s">
        <v>45</v>
      </c>
      <c r="O1356" s="42"/>
      <c r="P1356" s="201">
        <f>O1356*H1356</f>
        <v>0</v>
      </c>
      <c r="Q1356" s="201">
        <v>6.2E-4</v>
      </c>
      <c r="R1356" s="201">
        <f>Q1356*H1356</f>
        <v>2.7900000000000001E-2</v>
      </c>
      <c r="S1356" s="201">
        <v>0</v>
      </c>
      <c r="T1356" s="202">
        <f>S1356*H1356</f>
        <v>0</v>
      </c>
      <c r="AR1356" s="24" t="s">
        <v>271</v>
      </c>
      <c r="AT1356" s="24" t="s">
        <v>161</v>
      </c>
      <c r="AU1356" s="24" t="s">
        <v>84</v>
      </c>
      <c r="AY1356" s="24" t="s">
        <v>159</v>
      </c>
      <c r="BE1356" s="203">
        <f>IF(N1356="základní",J1356,0)</f>
        <v>0</v>
      </c>
      <c r="BF1356" s="203">
        <f>IF(N1356="snížená",J1356,0)</f>
        <v>0</v>
      </c>
      <c r="BG1356" s="203">
        <f>IF(N1356="zákl. přenesená",J1356,0)</f>
        <v>0</v>
      </c>
      <c r="BH1356" s="203">
        <f>IF(N1356="sníž. přenesená",J1356,0)</f>
        <v>0</v>
      </c>
      <c r="BI1356" s="203">
        <f>IF(N1356="nulová",J1356,0)</f>
        <v>0</v>
      </c>
      <c r="BJ1356" s="24" t="s">
        <v>82</v>
      </c>
      <c r="BK1356" s="203">
        <f>ROUND(I1356*H1356,2)</f>
        <v>0</v>
      </c>
      <c r="BL1356" s="24" t="s">
        <v>271</v>
      </c>
      <c r="BM1356" s="24" t="s">
        <v>1951</v>
      </c>
    </row>
    <row r="1357" spans="2:65" s="11" customFormat="1" ht="12" x14ac:dyDescent="0.3">
      <c r="B1357" s="204"/>
      <c r="C1357" s="205"/>
      <c r="D1357" s="206" t="s">
        <v>168</v>
      </c>
      <c r="E1357" s="207" t="s">
        <v>30</v>
      </c>
      <c r="F1357" s="208" t="s">
        <v>1689</v>
      </c>
      <c r="G1357" s="205"/>
      <c r="H1357" s="207" t="s">
        <v>30</v>
      </c>
      <c r="I1357" s="209"/>
      <c r="J1357" s="205"/>
      <c r="K1357" s="205"/>
      <c r="L1357" s="210"/>
      <c r="M1357" s="211"/>
      <c r="N1357" s="212"/>
      <c r="O1357" s="212"/>
      <c r="P1357" s="212"/>
      <c r="Q1357" s="212"/>
      <c r="R1357" s="212"/>
      <c r="S1357" s="212"/>
      <c r="T1357" s="213"/>
      <c r="AT1357" s="214" t="s">
        <v>168</v>
      </c>
      <c r="AU1357" s="214" t="s">
        <v>84</v>
      </c>
      <c r="AV1357" s="11" t="s">
        <v>82</v>
      </c>
      <c r="AW1357" s="11" t="s">
        <v>37</v>
      </c>
      <c r="AX1357" s="11" t="s">
        <v>74</v>
      </c>
      <c r="AY1357" s="214" t="s">
        <v>159</v>
      </c>
    </row>
    <row r="1358" spans="2:65" s="12" customFormat="1" ht="12" x14ac:dyDescent="0.3">
      <c r="B1358" s="215"/>
      <c r="C1358" s="216"/>
      <c r="D1358" s="206" t="s">
        <v>168</v>
      </c>
      <c r="E1358" s="217" t="s">
        <v>30</v>
      </c>
      <c r="F1358" s="218" t="s">
        <v>178</v>
      </c>
      <c r="G1358" s="216"/>
      <c r="H1358" s="219">
        <v>45</v>
      </c>
      <c r="I1358" s="220"/>
      <c r="J1358" s="216"/>
      <c r="K1358" s="216"/>
      <c r="L1358" s="221"/>
      <c r="M1358" s="222"/>
      <c r="N1358" s="223"/>
      <c r="O1358" s="223"/>
      <c r="P1358" s="223"/>
      <c r="Q1358" s="223"/>
      <c r="R1358" s="223"/>
      <c r="S1358" s="223"/>
      <c r="T1358" s="224"/>
      <c r="AT1358" s="225" t="s">
        <v>168</v>
      </c>
      <c r="AU1358" s="225" t="s">
        <v>84</v>
      </c>
      <c r="AV1358" s="12" t="s">
        <v>84</v>
      </c>
      <c r="AW1358" s="12" t="s">
        <v>37</v>
      </c>
      <c r="AX1358" s="12" t="s">
        <v>82</v>
      </c>
      <c r="AY1358" s="225" t="s">
        <v>159</v>
      </c>
    </row>
    <row r="1359" spans="2:65" s="1" customFormat="1" ht="25.5" customHeight="1" x14ac:dyDescent="0.3">
      <c r="B1359" s="41"/>
      <c r="C1359" s="237" t="s">
        <v>1952</v>
      </c>
      <c r="D1359" s="237" t="s">
        <v>422</v>
      </c>
      <c r="E1359" s="238" t="s">
        <v>1953</v>
      </c>
      <c r="F1359" s="239" t="s">
        <v>1954</v>
      </c>
      <c r="G1359" s="240" t="s">
        <v>214</v>
      </c>
      <c r="H1359" s="241">
        <v>45</v>
      </c>
      <c r="I1359" s="242"/>
      <c r="J1359" s="243">
        <f>ROUND(I1359*H1359,2)</f>
        <v>0</v>
      </c>
      <c r="K1359" s="239" t="s">
        <v>30</v>
      </c>
      <c r="L1359" s="244"/>
      <c r="M1359" s="245" t="s">
        <v>30</v>
      </c>
      <c r="N1359" s="246" t="s">
        <v>45</v>
      </c>
      <c r="O1359" s="42"/>
      <c r="P1359" s="201">
        <f>O1359*H1359</f>
        <v>0</v>
      </c>
      <c r="Q1359" s="201">
        <v>1.9199999999999998E-2</v>
      </c>
      <c r="R1359" s="201">
        <f>Q1359*H1359</f>
        <v>0.86399999999999988</v>
      </c>
      <c r="S1359" s="201">
        <v>0</v>
      </c>
      <c r="T1359" s="202">
        <f>S1359*H1359</f>
        <v>0</v>
      </c>
      <c r="AR1359" s="24" t="s">
        <v>377</v>
      </c>
      <c r="AT1359" s="24" t="s">
        <v>422</v>
      </c>
      <c r="AU1359" s="24" t="s">
        <v>84</v>
      </c>
      <c r="AY1359" s="24" t="s">
        <v>159</v>
      </c>
      <c r="BE1359" s="203">
        <f>IF(N1359="základní",J1359,0)</f>
        <v>0</v>
      </c>
      <c r="BF1359" s="203">
        <f>IF(N1359="snížená",J1359,0)</f>
        <v>0</v>
      </c>
      <c r="BG1359" s="203">
        <f>IF(N1359="zákl. přenesená",J1359,0)</f>
        <v>0</v>
      </c>
      <c r="BH1359" s="203">
        <f>IF(N1359="sníž. přenesená",J1359,0)</f>
        <v>0</v>
      </c>
      <c r="BI1359" s="203">
        <f>IF(N1359="nulová",J1359,0)</f>
        <v>0</v>
      </c>
      <c r="BJ1359" s="24" t="s">
        <v>82</v>
      </c>
      <c r="BK1359" s="203">
        <f>ROUND(I1359*H1359,2)</f>
        <v>0</v>
      </c>
      <c r="BL1359" s="24" t="s">
        <v>271</v>
      </c>
      <c r="BM1359" s="24" t="s">
        <v>1955</v>
      </c>
    </row>
    <row r="1360" spans="2:65" s="11" customFormat="1" ht="12" x14ac:dyDescent="0.3">
      <c r="B1360" s="204"/>
      <c r="C1360" s="205"/>
      <c r="D1360" s="206" t="s">
        <v>168</v>
      </c>
      <c r="E1360" s="207" t="s">
        <v>30</v>
      </c>
      <c r="F1360" s="208" t="s">
        <v>1536</v>
      </c>
      <c r="G1360" s="205"/>
      <c r="H1360" s="207" t="s">
        <v>30</v>
      </c>
      <c r="I1360" s="209"/>
      <c r="J1360" s="205"/>
      <c r="K1360" s="205"/>
      <c r="L1360" s="210"/>
      <c r="M1360" s="211"/>
      <c r="N1360" s="212"/>
      <c r="O1360" s="212"/>
      <c r="P1360" s="212"/>
      <c r="Q1360" s="212"/>
      <c r="R1360" s="212"/>
      <c r="S1360" s="212"/>
      <c r="T1360" s="213"/>
      <c r="AT1360" s="214" t="s">
        <v>168</v>
      </c>
      <c r="AU1360" s="214" t="s">
        <v>84</v>
      </c>
      <c r="AV1360" s="11" t="s">
        <v>82</v>
      </c>
      <c r="AW1360" s="11" t="s">
        <v>37</v>
      </c>
      <c r="AX1360" s="11" t="s">
        <v>74</v>
      </c>
      <c r="AY1360" s="214" t="s">
        <v>159</v>
      </c>
    </row>
    <row r="1361" spans="2:65" s="11" customFormat="1" ht="12" x14ac:dyDescent="0.3">
      <c r="B1361" s="204"/>
      <c r="C1361" s="205"/>
      <c r="D1361" s="206" t="s">
        <v>168</v>
      </c>
      <c r="E1361" s="207" t="s">
        <v>30</v>
      </c>
      <c r="F1361" s="208" t="s">
        <v>1956</v>
      </c>
      <c r="G1361" s="205"/>
      <c r="H1361" s="207" t="s">
        <v>30</v>
      </c>
      <c r="I1361" s="209"/>
      <c r="J1361" s="205"/>
      <c r="K1361" s="205"/>
      <c r="L1361" s="210"/>
      <c r="M1361" s="211"/>
      <c r="N1361" s="212"/>
      <c r="O1361" s="212"/>
      <c r="P1361" s="212"/>
      <c r="Q1361" s="212"/>
      <c r="R1361" s="212"/>
      <c r="S1361" s="212"/>
      <c r="T1361" s="213"/>
      <c r="AT1361" s="214" t="s">
        <v>168</v>
      </c>
      <c r="AU1361" s="214" t="s">
        <v>84</v>
      </c>
      <c r="AV1361" s="11" t="s">
        <v>82</v>
      </c>
      <c r="AW1361" s="11" t="s">
        <v>37</v>
      </c>
      <c r="AX1361" s="11" t="s">
        <v>74</v>
      </c>
      <c r="AY1361" s="214" t="s">
        <v>159</v>
      </c>
    </row>
    <row r="1362" spans="2:65" s="12" customFormat="1" ht="12" x14ac:dyDescent="0.3">
      <c r="B1362" s="215"/>
      <c r="C1362" s="216"/>
      <c r="D1362" s="206" t="s">
        <v>168</v>
      </c>
      <c r="E1362" s="217" t="s">
        <v>30</v>
      </c>
      <c r="F1362" s="218" t="s">
        <v>1957</v>
      </c>
      <c r="G1362" s="216"/>
      <c r="H1362" s="219">
        <v>40</v>
      </c>
      <c r="I1362" s="220"/>
      <c r="J1362" s="216"/>
      <c r="K1362" s="216"/>
      <c r="L1362" s="221"/>
      <c r="M1362" s="222"/>
      <c r="N1362" s="223"/>
      <c r="O1362" s="223"/>
      <c r="P1362" s="223"/>
      <c r="Q1362" s="223"/>
      <c r="R1362" s="223"/>
      <c r="S1362" s="223"/>
      <c r="T1362" s="224"/>
      <c r="AT1362" s="225" t="s">
        <v>168</v>
      </c>
      <c r="AU1362" s="225" t="s">
        <v>84</v>
      </c>
      <c r="AV1362" s="12" t="s">
        <v>84</v>
      </c>
      <c r="AW1362" s="12" t="s">
        <v>37</v>
      </c>
      <c r="AX1362" s="12" t="s">
        <v>74</v>
      </c>
      <c r="AY1362" s="225" t="s">
        <v>159</v>
      </c>
    </row>
    <row r="1363" spans="2:65" s="11" customFormat="1" ht="12" x14ac:dyDescent="0.3">
      <c r="B1363" s="204"/>
      <c r="C1363" s="205"/>
      <c r="D1363" s="206" t="s">
        <v>168</v>
      </c>
      <c r="E1363" s="207" t="s">
        <v>30</v>
      </c>
      <c r="F1363" s="208" t="s">
        <v>1958</v>
      </c>
      <c r="G1363" s="205"/>
      <c r="H1363" s="207" t="s">
        <v>30</v>
      </c>
      <c r="I1363" s="209"/>
      <c r="J1363" s="205"/>
      <c r="K1363" s="205"/>
      <c r="L1363" s="210"/>
      <c r="M1363" s="211"/>
      <c r="N1363" s="212"/>
      <c r="O1363" s="212"/>
      <c r="P1363" s="212"/>
      <c r="Q1363" s="212"/>
      <c r="R1363" s="212"/>
      <c r="S1363" s="212"/>
      <c r="T1363" s="213"/>
      <c r="AT1363" s="214" t="s">
        <v>168</v>
      </c>
      <c r="AU1363" s="214" t="s">
        <v>84</v>
      </c>
      <c r="AV1363" s="11" t="s">
        <v>82</v>
      </c>
      <c r="AW1363" s="11" t="s">
        <v>37</v>
      </c>
      <c r="AX1363" s="11" t="s">
        <v>74</v>
      </c>
      <c r="AY1363" s="214" t="s">
        <v>159</v>
      </c>
    </row>
    <row r="1364" spans="2:65" s="12" customFormat="1" ht="12" x14ac:dyDescent="0.3">
      <c r="B1364" s="215"/>
      <c r="C1364" s="216"/>
      <c r="D1364" s="206" t="s">
        <v>168</v>
      </c>
      <c r="E1364" s="217" t="s">
        <v>30</v>
      </c>
      <c r="F1364" s="218" t="s">
        <v>1959</v>
      </c>
      <c r="G1364" s="216"/>
      <c r="H1364" s="219">
        <v>5</v>
      </c>
      <c r="I1364" s="220"/>
      <c r="J1364" s="216"/>
      <c r="K1364" s="216"/>
      <c r="L1364" s="221"/>
      <c r="M1364" s="222"/>
      <c r="N1364" s="223"/>
      <c r="O1364" s="223"/>
      <c r="P1364" s="223"/>
      <c r="Q1364" s="223"/>
      <c r="R1364" s="223"/>
      <c r="S1364" s="223"/>
      <c r="T1364" s="224"/>
      <c r="AT1364" s="225" t="s">
        <v>168</v>
      </c>
      <c r="AU1364" s="225" t="s">
        <v>84</v>
      </c>
      <c r="AV1364" s="12" t="s">
        <v>84</v>
      </c>
      <c r="AW1364" s="12" t="s">
        <v>37</v>
      </c>
      <c r="AX1364" s="12" t="s">
        <v>74</v>
      </c>
      <c r="AY1364" s="225" t="s">
        <v>159</v>
      </c>
    </row>
    <row r="1365" spans="2:65" s="13" customFormat="1" ht="12" x14ac:dyDescent="0.3">
      <c r="B1365" s="226"/>
      <c r="C1365" s="227"/>
      <c r="D1365" s="206" t="s">
        <v>168</v>
      </c>
      <c r="E1365" s="228" t="s">
        <v>30</v>
      </c>
      <c r="F1365" s="229" t="s">
        <v>186</v>
      </c>
      <c r="G1365" s="227"/>
      <c r="H1365" s="230">
        <v>45</v>
      </c>
      <c r="I1365" s="231"/>
      <c r="J1365" s="227"/>
      <c r="K1365" s="227"/>
      <c r="L1365" s="232"/>
      <c r="M1365" s="233"/>
      <c r="N1365" s="234"/>
      <c r="O1365" s="234"/>
      <c r="P1365" s="234"/>
      <c r="Q1365" s="234"/>
      <c r="R1365" s="234"/>
      <c r="S1365" s="234"/>
      <c r="T1365" s="235"/>
      <c r="AT1365" s="236" t="s">
        <v>168</v>
      </c>
      <c r="AU1365" s="236" t="s">
        <v>84</v>
      </c>
      <c r="AV1365" s="13" t="s">
        <v>166</v>
      </c>
      <c r="AW1365" s="13" t="s">
        <v>37</v>
      </c>
      <c r="AX1365" s="13" t="s">
        <v>82</v>
      </c>
      <c r="AY1365" s="236" t="s">
        <v>159</v>
      </c>
    </row>
    <row r="1366" spans="2:65" s="1" customFormat="1" ht="16.5" customHeight="1" x14ac:dyDescent="0.3">
      <c r="B1366" s="41"/>
      <c r="C1366" s="192" t="s">
        <v>1960</v>
      </c>
      <c r="D1366" s="192" t="s">
        <v>161</v>
      </c>
      <c r="E1366" s="193" t="s">
        <v>1961</v>
      </c>
      <c r="F1366" s="194" t="s">
        <v>1962</v>
      </c>
      <c r="G1366" s="195" t="s">
        <v>214</v>
      </c>
      <c r="H1366" s="196">
        <v>36</v>
      </c>
      <c r="I1366" s="197"/>
      <c r="J1366" s="198">
        <f>ROUND(I1366*H1366,2)</f>
        <v>0</v>
      </c>
      <c r="K1366" s="194" t="s">
        <v>165</v>
      </c>
      <c r="L1366" s="61"/>
      <c r="M1366" s="199" t="s">
        <v>30</v>
      </c>
      <c r="N1366" s="200" t="s">
        <v>45</v>
      </c>
      <c r="O1366" s="42"/>
      <c r="P1366" s="201">
        <f>O1366*H1366</f>
        <v>0</v>
      </c>
      <c r="Q1366" s="201">
        <v>2.9999999999999997E-4</v>
      </c>
      <c r="R1366" s="201">
        <f>Q1366*H1366</f>
        <v>1.0799999999999999E-2</v>
      </c>
      <c r="S1366" s="201">
        <v>0</v>
      </c>
      <c r="T1366" s="202">
        <f>S1366*H1366</f>
        <v>0</v>
      </c>
      <c r="AR1366" s="24" t="s">
        <v>271</v>
      </c>
      <c r="AT1366" s="24" t="s">
        <v>161</v>
      </c>
      <c r="AU1366" s="24" t="s">
        <v>84</v>
      </c>
      <c r="AY1366" s="24" t="s">
        <v>159</v>
      </c>
      <c r="BE1366" s="203">
        <f>IF(N1366="základní",J1366,0)</f>
        <v>0</v>
      </c>
      <c r="BF1366" s="203">
        <f>IF(N1366="snížená",J1366,0)</f>
        <v>0</v>
      </c>
      <c r="BG1366" s="203">
        <f>IF(N1366="zákl. přenesená",J1366,0)</f>
        <v>0</v>
      </c>
      <c r="BH1366" s="203">
        <f>IF(N1366="sníž. přenesená",J1366,0)</f>
        <v>0</v>
      </c>
      <c r="BI1366" s="203">
        <f>IF(N1366="nulová",J1366,0)</f>
        <v>0</v>
      </c>
      <c r="BJ1366" s="24" t="s">
        <v>82</v>
      </c>
      <c r="BK1366" s="203">
        <f>ROUND(I1366*H1366,2)</f>
        <v>0</v>
      </c>
      <c r="BL1366" s="24" t="s">
        <v>271</v>
      </c>
      <c r="BM1366" s="24" t="s">
        <v>1963</v>
      </c>
    </row>
    <row r="1367" spans="2:65" s="1" customFormat="1" ht="16.5" customHeight="1" x14ac:dyDescent="0.3">
      <c r="B1367" s="41"/>
      <c r="C1367" s="192" t="s">
        <v>1964</v>
      </c>
      <c r="D1367" s="192" t="s">
        <v>161</v>
      </c>
      <c r="E1367" s="193" t="s">
        <v>1965</v>
      </c>
      <c r="F1367" s="194" t="s">
        <v>1966</v>
      </c>
      <c r="G1367" s="195" t="s">
        <v>292</v>
      </c>
      <c r="H1367" s="196">
        <v>198</v>
      </c>
      <c r="I1367" s="197"/>
      <c r="J1367" s="198">
        <f>ROUND(I1367*H1367,2)</f>
        <v>0</v>
      </c>
      <c r="K1367" s="194" t="s">
        <v>165</v>
      </c>
      <c r="L1367" s="61"/>
      <c r="M1367" s="199" t="s">
        <v>30</v>
      </c>
      <c r="N1367" s="200" t="s">
        <v>45</v>
      </c>
      <c r="O1367" s="42"/>
      <c r="P1367" s="201">
        <f>O1367*H1367</f>
        <v>0</v>
      </c>
      <c r="Q1367" s="201">
        <v>3.0000000000000001E-5</v>
      </c>
      <c r="R1367" s="201">
        <f>Q1367*H1367</f>
        <v>5.94E-3</v>
      </c>
      <c r="S1367" s="201">
        <v>0</v>
      </c>
      <c r="T1367" s="202">
        <f>S1367*H1367</f>
        <v>0</v>
      </c>
      <c r="AR1367" s="24" t="s">
        <v>271</v>
      </c>
      <c r="AT1367" s="24" t="s">
        <v>161</v>
      </c>
      <c r="AU1367" s="24" t="s">
        <v>84</v>
      </c>
      <c r="AY1367" s="24" t="s">
        <v>159</v>
      </c>
      <c r="BE1367" s="203">
        <f>IF(N1367="základní",J1367,0)</f>
        <v>0</v>
      </c>
      <c r="BF1367" s="203">
        <f>IF(N1367="snížená",J1367,0)</f>
        <v>0</v>
      </c>
      <c r="BG1367" s="203">
        <f>IF(N1367="zákl. přenesená",J1367,0)</f>
        <v>0</v>
      </c>
      <c r="BH1367" s="203">
        <f>IF(N1367="sníž. přenesená",J1367,0)</f>
        <v>0</v>
      </c>
      <c r="BI1367" s="203">
        <f>IF(N1367="nulová",J1367,0)</f>
        <v>0</v>
      </c>
      <c r="BJ1367" s="24" t="s">
        <v>82</v>
      </c>
      <c r="BK1367" s="203">
        <f>ROUND(I1367*H1367,2)</f>
        <v>0</v>
      </c>
      <c r="BL1367" s="24" t="s">
        <v>271</v>
      </c>
      <c r="BM1367" s="24" t="s">
        <v>1967</v>
      </c>
    </row>
    <row r="1368" spans="2:65" s="11" customFormat="1" ht="12" x14ac:dyDescent="0.3">
      <c r="B1368" s="204"/>
      <c r="C1368" s="205"/>
      <c r="D1368" s="206" t="s">
        <v>168</v>
      </c>
      <c r="E1368" s="207" t="s">
        <v>30</v>
      </c>
      <c r="F1368" s="208" t="s">
        <v>1968</v>
      </c>
      <c r="G1368" s="205"/>
      <c r="H1368" s="207" t="s">
        <v>30</v>
      </c>
      <c r="I1368" s="209"/>
      <c r="J1368" s="205"/>
      <c r="K1368" s="205"/>
      <c r="L1368" s="210"/>
      <c r="M1368" s="211"/>
      <c r="N1368" s="212"/>
      <c r="O1368" s="212"/>
      <c r="P1368" s="212"/>
      <c r="Q1368" s="212"/>
      <c r="R1368" s="212"/>
      <c r="S1368" s="212"/>
      <c r="T1368" s="213"/>
      <c r="AT1368" s="214" t="s">
        <v>168</v>
      </c>
      <c r="AU1368" s="214" t="s">
        <v>84</v>
      </c>
      <c r="AV1368" s="11" t="s">
        <v>82</v>
      </c>
      <c r="AW1368" s="11" t="s">
        <v>37</v>
      </c>
      <c r="AX1368" s="11" t="s">
        <v>74</v>
      </c>
      <c r="AY1368" s="214" t="s">
        <v>159</v>
      </c>
    </row>
    <row r="1369" spans="2:65" s="11" customFormat="1" ht="12" x14ac:dyDescent="0.3">
      <c r="B1369" s="204"/>
      <c r="C1369" s="205"/>
      <c r="D1369" s="206" t="s">
        <v>168</v>
      </c>
      <c r="E1369" s="207" t="s">
        <v>30</v>
      </c>
      <c r="F1369" s="208" t="s">
        <v>1969</v>
      </c>
      <c r="G1369" s="205"/>
      <c r="H1369" s="207" t="s">
        <v>30</v>
      </c>
      <c r="I1369" s="209"/>
      <c r="J1369" s="205"/>
      <c r="K1369" s="205"/>
      <c r="L1369" s="210"/>
      <c r="M1369" s="211"/>
      <c r="N1369" s="212"/>
      <c r="O1369" s="212"/>
      <c r="P1369" s="212"/>
      <c r="Q1369" s="212"/>
      <c r="R1369" s="212"/>
      <c r="S1369" s="212"/>
      <c r="T1369" s="213"/>
      <c r="AT1369" s="214" t="s">
        <v>168</v>
      </c>
      <c r="AU1369" s="214" t="s">
        <v>84</v>
      </c>
      <c r="AV1369" s="11" t="s">
        <v>82</v>
      </c>
      <c r="AW1369" s="11" t="s">
        <v>37</v>
      </c>
      <c r="AX1369" s="11" t="s">
        <v>74</v>
      </c>
      <c r="AY1369" s="214" t="s">
        <v>159</v>
      </c>
    </row>
    <row r="1370" spans="2:65" s="11" customFormat="1" ht="12" x14ac:dyDescent="0.3">
      <c r="B1370" s="204"/>
      <c r="C1370" s="205"/>
      <c r="D1370" s="206" t="s">
        <v>168</v>
      </c>
      <c r="E1370" s="207" t="s">
        <v>30</v>
      </c>
      <c r="F1370" s="208" t="s">
        <v>1970</v>
      </c>
      <c r="G1370" s="205"/>
      <c r="H1370" s="207" t="s">
        <v>30</v>
      </c>
      <c r="I1370" s="209"/>
      <c r="J1370" s="205"/>
      <c r="K1370" s="205"/>
      <c r="L1370" s="210"/>
      <c r="M1370" s="211"/>
      <c r="N1370" s="212"/>
      <c r="O1370" s="212"/>
      <c r="P1370" s="212"/>
      <c r="Q1370" s="212"/>
      <c r="R1370" s="212"/>
      <c r="S1370" s="212"/>
      <c r="T1370" s="213"/>
      <c r="AT1370" s="214" t="s">
        <v>168</v>
      </c>
      <c r="AU1370" s="214" t="s">
        <v>84</v>
      </c>
      <c r="AV1370" s="11" t="s">
        <v>82</v>
      </c>
      <c r="AW1370" s="11" t="s">
        <v>37</v>
      </c>
      <c r="AX1370" s="11" t="s">
        <v>74</v>
      </c>
      <c r="AY1370" s="214" t="s">
        <v>159</v>
      </c>
    </row>
    <row r="1371" spans="2:65" s="12" customFormat="1" ht="12" x14ac:dyDescent="0.3">
      <c r="B1371" s="215"/>
      <c r="C1371" s="216"/>
      <c r="D1371" s="206" t="s">
        <v>168</v>
      </c>
      <c r="E1371" s="217" t="s">
        <v>30</v>
      </c>
      <c r="F1371" s="218" t="s">
        <v>178</v>
      </c>
      <c r="G1371" s="216"/>
      <c r="H1371" s="219">
        <v>45</v>
      </c>
      <c r="I1371" s="220"/>
      <c r="J1371" s="216"/>
      <c r="K1371" s="216"/>
      <c r="L1371" s="221"/>
      <c r="M1371" s="222"/>
      <c r="N1371" s="223"/>
      <c r="O1371" s="223"/>
      <c r="P1371" s="223"/>
      <c r="Q1371" s="223"/>
      <c r="R1371" s="223"/>
      <c r="S1371" s="223"/>
      <c r="T1371" s="224"/>
      <c r="AT1371" s="225" t="s">
        <v>168</v>
      </c>
      <c r="AU1371" s="225" t="s">
        <v>84</v>
      </c>
      <c r="AV1371" s="12" t="s">
        <v>84</v>
      </c>
      <c r="AW1371" s="12" t="s">
        <v>37</v>
      </c>
      <c r="AX1371" s="12" t="s">
        <v>74</v>
      </c>
      <c r="AY1371" s="225" t="s">
        <v>159</v>
      </c>
    </row>
    <row r="1372" spans="2:65" s="11" customFormat="1" ht="12" x14ac:dyDescent="0.3">
      <c r="B1372" s="204"/>
      <c r="C1372" s="205"/>
      <c r="D1372" s="206" t="s">
        <v>168</v>
      </c>
      <c r="E1372" s="207" t="s">
        <v>30</v>
      </c>
      <c r="F1372" s="208" t="s">
        <v>1971</v>
      </c>
      <c r="G1372" s="205"/>
      <c r="H1372" s="207" t="s">
        <v>30</v>
      </c>
      <c r="I1372" s="209"/>
      <c r="J1372" s="205"/>
      <c r="K1372" s="205"/>
      <c r="L1372" s="210"/>
      <c r="M1372" s="211"/>
      <c r="N1372" s="212"/>
      <c r="O1372" s="212"/>
      <c r="P1372" s="212"/>
      <c r="Q1372" s="212"/>
      <c r="R1372" s="212"/>
      <c r="S1372" s="212"/>
      <c r="T1372" s="213"/>
      <c r="AT1372" s="214" t="s">
        <v>168</v>
      </c>
      <c r="AU1372" s="214" t="s">
        <v>84</v>
      </c>
      <c r="AV1372" s="11" t="s">
        <v>82</v>
      </c>
      <c r="AW1372" s="11" t="s">
        <v>37</v>
      </c>
      <c r="AX1372" s="11" t="s">
        <v>74</v>
      </c>
      <c r="AY1372" s="214" t="s">
        <v>159</v>
      </c>
    </row>
    <row r="1373" spans="2:65" s="12" customFormat="1" ht="12" x14ac:dyDescent="0.3">
      <c r="B1373" s="215"/>
      <c r="C1373" s="216"/>
      <c r="D1373" s="206" t="s">
        <v>168</v>
      </c>
      <c r="E1373" s="217" t="s">
        <v>30</v>
      </c>
      <c r="F1373" s="218" t="s">
        <v>640</v>
      </c>
      <c r="G1373" s="216"/>
      <c r="H1373" s="219">
        <v>20</v>
      </c>
      <c r="I1373" s="220"/>
      <c r="J1373" s="216"/>
      <c r="K1373" s="216"/>
      <c r="L1373" s="221"/>
      <c r="M1373" s="222"/>
      <c r="N1373" s="223"/>
      <c r="O1373" s="223"/>
      <c r="P1373" s="223"/>
      <c r="Q1373" s="223"/>
      <c r="R1373" s="223"/>
      <c r="S1373" s="223"/>
      <c r="T1373" s="224"/>
      <c r="AT1373" s="225" t="s">
        <v>168</v>
      </c>
      <c r="AU1373" s="225" t="s">
        <v>84</v>
      </c>
      <c r="AV1373" s="12" t="s">
        <v>84</v>
      </c>
      <c r="AW1373" s="12" t="s">
        <v>37</v>
      </c>
      <c r="AX1373" s="12" t="s">
        <v>74</v>
      </c>
      <c r="AY1373" s="225" t="s">
        <v>159</v>
      </c>
    </row>
    <row r="1374" spans="2:65" s="11" customFormat="1" ht="12" x14ac:dyDescent="0.3">
      <c r="B1374" s="204"/>
      <c r="C1374" s="205"/>
      <c r="D1374" s="206" t="s">
        <v>168</v>
      </c>
      <c r="E1374" s="207" t="s">
        <v>30</v>
      </c>
      <c r="F1374" s="208" t="s">
        <v>1972</v>
      </c>
      <c r="G1374" s="205"/>
      <c r="H1374" s="207" t="s">
        <v>30</v>
      </c>
      <c r="I1374" s="209"/>
      <c r="J1374" s="205"/>
      <c r="K1374" s="205"/>
      <c r="L1374" s="210"/>
      <c r="M1374" s="211"/>
      <c r="N1374" s="212"/>
      <c r="O1374" s="212"/>
      <c r="P1374" s="212"/>
      <c r="Q1374" s="212"/>
      <c r="R1374" s="212"/>
      <c r="S1374" s="212"/>
      <c r="T1374" s="213"/>
      <c r="AT1374" s="214" t="s">
        <v>168</v>
      </c>
      <c r="AU1374" s="214" t="s">
        <v>84</v>
      </c>
      <c r="AV1374" s="11" t="s">
        <v>82</v>
      </c>
      <c r="AW1374" s="11" t="s">
        <v>37</v>
      </c>
      <c r="AX1374" s="11" t="s">
        <v>74</v>
      </c>
      <c r="AY1374" s="214" t="s">
        <v>159</v>
      </c>
    </row>
    <row r="1375" spans="2:65" s="11" customFormat="1" ht="12" x14ac:dyDescent="0.3">
      <c r="B1375" s="204"/>
      <c r="C1375" s="205"/>
      <c r="D1375" s="206" t="s">
        <v>168</v>
      </c>
      <c r="E1375" s="207" t="s">
        <v>30</v>
      </c>
      <c r="F1375" s="208" t="s">
        <v>1973</v>
      </c>
      <c r="G1375" s="205"/>
      <c r="H1375" s="207" t="s">
        <v>30</v>
      </c>
      <c r="I1375" s="209"/>
      <c r="J1375" s="205"/>
      <c r="K1375" s="205"/>
      <c r="L1375" s="210"/>
      <c r="M1375" s="211"/>
      <c r="N1375" s="212"/>
      <c r="O1375" s="212"/>
      <c r="P1375" s="212"/>
      <c r="Q1375" s="212"/>
      <c r="R1375" s="212"/>
      <c r="S1375" s="212"/>
      <c r="T1375" s="213"/>
      <c r="AT1375" s="214" t="s">
        <v>168</v>
      </c>
      <c r="AU1375" s="214" t="s">
        <v>84</v>
      </c>
      <c r="AV1375" s="11" t="s">
        <v>82</v>
      </c>
      <c r="AW1375" s="11" t="s">
        <v>37</v>
      </c>
      <c r="AX1375" s="11" t="s">
        <v>74</v>
      </c>
      <c r="AY1375" s="214" t="s">
        <v>159</v>
      </c>
    </row>
    <row r="1376" spans="2:65" s="11" customFormat="1" ht="12" x14ac:dyDescent="0.3">
      <c r="B1376" s="204"/>
      <c r="C1376" s="205"/>
      <c r="D1376" s="206" t="s">
        <v>168</v>
      </c>
      <c r="E1376" s="207" t="s">
        <v>30</v>
      </c>
      <c r="F1376" s="208" t="s">
        <v>1974</v>
      </c>
      <c r="G1376" s="205"/>
      <c r="H1376" s="207" t="s">
        <v>30</v>
      </c>
      <c r="I1376" s="209"/>
      <c r="J1376" s="205"/>
      <c r="K1376" s="205"/>
      <c r="L1376" s="210"/>
      <c r="M1376" s="211"/>
      <c r="N1376" s="212"/>
      <c r="O1376" s="212"/>
      <c r="P1376" s="212"/>
      <c r="Q1376" s="212"/>
      <c r="R1376" s="212"/>
      <c r="S1376" s="212"/>
      <c r="T1376" s="213"/>
      <c r="AT1376" s="214" t="s">
        <v>168</v>
      </c>
      <c r="AU1376" s="214" t="s">
        <v>84</v>
      </c>
      <c r="AV1376" s="11" t="s">
        <v>82</v>
      </c>
      <c r="AW1376" s="11" t="s">
        <v>37</v>
      </c>
      <c r="AX1376" s="11" t="s">
        <v>74</v>
      </c>
      <c r="AY1376" s="214" t="s">
        <v>159</v>
      </c>
    </row>
    <row r="1377" spans="2:65" s="12" customFormat="1" ht="12" x14ac:dyDescent="0.3">
      <c r="B1377" s="215"/>
      <c r="C1377" s="216"/>
      <c r="D1377" s="206" t="s">
        <v>168</v>
      </c>
      <c r="E1377" s="217" t="s">
        <v>30</v>
      </c>
      <c r="F1377" s="218" t="s">
        <v>1975</v>
      </c>
      <c r="G1377" s="216"/>
      <c r="H1377" s="219">
        <v>133</v>
      </c>
      <c r="I1377" s="220"/>
      <c r="J1377" s="216"/>
      <c r="K1377" s="216"/>
      <c r="L1377" s="221"/>
      <c r="M1377" s="222"/>
      <c r="N1377" s="223"/>
      <c r="O1377" s="223"/>
      <c r="P1377" s="223"/>
      <c r="Q1377" s="223"/>
      <c r="R1377" s="223"/>
      <c r="S1377" s="223"/>
      <c r="T1377" s="224"/>
      <c r="AT1377" s="225" t="s">
        <v>168</v>
      </c>
      <c r="AU1377" s="225" t="s">
        <v>84</v>
      </c>
      <c r="AV1377" s="12" t="s">
        <v>84</v>
      </c>
      <c r="AW1377" s="12" t="s">
        <v>37</v>
      </c>
      <c r="AX1377" s="12" t="s">
        <v>74</v>
      </c>
      <c r="AY1377" s="225" t="s">
        <v>159</v>
      </c>
    </row>
    <row r="1378" spans="2:65" s="13" customFormat="1" ht="12" x14ac:dyDescent="0.3">
      <c r="B1378" s="226"/>
      <c r="C1378" s="227"/>
      <c r="D1378" s="206" t="s">
        <v>168</v>
      </c>
      <c r="E1378" s="228" t="s">
        <v>30</v>
      </c>
      <c r="F1378" s="229" t="s">
        <v>186</v>
      </c>
      <c r="G1378" s="227"/>
      <c r="H1378" s="230">
        <v>198</v>
      </c>
      <c r="I1378" s="231"/>
      <c r="J1378" s="227"/>
      <c r="K1378" s="227"/>
      <c r="L1378" s="232"/>
      <c r="M1378" s="233"/>
      <c r="N1378" s="234"/>
      <c r="O1378" s="234"/>
      <c r="P1378" s="234"/>
      <c r="Q1378" s="234"/>
      <c r="R1378" s="234"/>
      <c r="S1378" s="234"/>
      <c r="T1378" s="235"/>
      <c r="AT1378" s="236" t="s">
        <v>168</v>
      </c>
      <c r="AU1378" s="236" t="s">
        <v>84</v>
      </c>
      <c r="AV1378" s="13" t="s">
        <v>166</v>
      </c>
      <c r="AW1378" s="13" t="s">
        <v>37</v>
      </c>
      <c r="AX1378" s="13" t="s">
        <v>82</v>
      </c>
      <c r="AY1378" s="236" t="s">
        <v>159</v>
      </c>
    </row>
    <row r="1379" spans="2:65" s="1" customFormat="1" ht="38.25" customHeight="1" x14ac:dyDescent="0.3">
      <c r="B1379" s="41"/>
      <c r="C1379" s="192" t="s">
        <v>1976</v>
      </c>
      <c r="D1379" s="192" t="s">
        <v>161</v>
      </c>
      <c r="E1379" s="193" t="s">
        <v>1977</v>
      </c>
      <c r="F1379" s="194" t="s">
        <v>1978</v>
      </c>
      <c r="G1379" s="195" t="s">
        <v>208</v>
      </c>
      <c r="H1379" s="196">
        <v>1.05</v>
      </c>
      <c r="I1379" s="197"/>
      <c r="J1379" s="198">
        <f>ROUND(I1379*H1379,2)</f>
        <v>0</v>
      </c>
      <c r="K1379" s="194" t="s">
        <v>165</v>
      </c>
      <c r="L1379" s="61"/>
      <c r="M1379" s="199" t="s">
        <v>30</v>
      </c>
      <c r="N1379" s="200" t="s">
        <v>45</v>
      </c>
      <c r="O1379" s="42"/>
      <c r="P1379" s="201">
        <f>O1379*H1379</f>
        <v>0</v>
      </c>
      <c r="Q1379" s="201">
        <v>0</v>
      </c>
      <c r="R1379" s="201">
        <f>Q1379*H1379</f>
        <v>0</v>
      </c>
      <c r="S1379" s="201">
        <v>0</v>
      </c>
      <c r="T1379" s="202">
        <f>S1379*H1379</f>
        <v>0</v>
      </c>
      <c r="AR1379" s="24" t="s">
        <v>271</v>
      </c>
      <c r="AT1379" s="24" t="s">
        <v>161</v>
      </c>
      <c r="AU1379" s="24" t="s">
        <v>84</v>
      </c>
      <c r="AY1379" s="24" t="s">
        <v>159</v>
      </c>
      <c r="BE1379" s="203">
        <f>IF(N1379="základní",J1379,0)</f>
        <v>0</v>
      </c>
      <c r="BF1379" s="203">
        <f>IF(N1379="snížená",J1379,0)</f>
        <v>0</v>
      </c>
      <c r="BG1379" s="203">
        <f>IF(N1379="zákl. přenesená",J1379,0)</f>
        <v>0</v>
      </c>
      <c r="BH1379" s="203">
        <f>IF(N1379="sníž. přenesená",J1379,0)</f>
        <v>0</v>
      </c>
      <c r="BI1379" s="203">
        <f>IF(N1379="nulová",J1379,0)</f>
        <v>0</v>
      </c>
      <c r="BJ1379" s="24" t="s">
        <v>82</v>
      </c>
      <c r="BK1379" s="203">
        <f>ROUND(I1379*H1379,2)</f>
        <v>0</v>
      </c>
      <c r="BL1379" s="24" t="s">
        <v>271</v>
      </c>
      <c r="BM1379" s="24" t="s">
        <v>1979</v>
      </c>
    </row>
    <row r="1380" spans="2:65" s="10" customFormat="1" ht="29.85" customHeight="1" x14ac:dyDescent="0.35">
      <c r="B1380" s="176"/>
      <c r="C1380" s="177"/>
      <c r="D1380" s="178" t="s">
        <v>73</v>
      </c>
      <c r="E1380" s="190" t="s">
        <v>1980</v>
      </c>
      <c r="F1380" s="190" t="s">
        <v>1981</v>
      </c>
      <c r="G1380" s="177"/>
      <c r="H1380" s="177"/>
      <c r="I1380" s="180"/>
      <c r="J1380" s="191">
        <f>BK1380</f>
        <v>0</v>
      </c>
      <c r="K1380" s="177"/>
      <c r="L1380" s="182"/>
      <c r="M1380" s="183"/>
      <c r="N1380" s="184"/>
      <c r="O1380" s="184"/>
      <c r="P1380" s="185">
        <f>SUM(P1381:P1421)</f>
        <v>0</v>
      </c>
      <c r="Q1380" s="184"/>
      <c r="R1380" s="185">
        <f>SUM(R1381:R1421)</f>
        <v>0.38329999999999997</v>
      </c>
      <c r="S1380" s="184"/>
      <c r="T1380" s="186">
        <f>SUM(T1381:T1421)</f>
        <v>0</v>
      </c>
      <c r="AR1380" s="187" t="s">
        <v>84</v>
      </c>
      <c r="AT1380" s="188" t="s">
        <v>73</v>
      </c>
      <c r="AU1380" s="188" t="s">
        <v>82</v>
      </c>
      <c r="AY1380" s="187" t="s">
        <v>159</v>
      </c>
      <c r="BK1380" s="189">
        <f>SUM(BK1381:BK1421)</f>
        <v>0</v>
      </c>
    </row>
    <row r="1381" spans="2:65" s="1" customFormat="1" ht="16.5" customHeight="1" x14ac:dyDescent="0.3">
      <c r="B1381" s="41"/>
      <c r="C1381" s="192" t="s">
        <v>1982</v>
      </c>
      <c r="D1381" s="192" t="s">
        <v>161</v>
      </c>
      <c r="E1381" s="193" t="s">
        <v>1983</v>
      </c>
      <c r="F1381" s="194" t="s">
        <v>1984</v>
      </c>
      <c r="G1381" s="195" t="s">
        <v>214</v>
      </c>
      <c r="H1381" s="196">
        <v>154</v>
      </c>
      <c r="I1381" s="197"/>
      <c r="J1381" s="198">
        <f>ROUND(I1381*H1381,2)</f>
        <v>0</v>
      </c>
      <c r="K1381" s="194" t="s">
        <v>165</v>
      </c>
      <c r="L1381" s="61"/>
      <c r="M1381" s="199" t="s">
        <v>30</v>
      </c>
      <c r="N1381" s="200" t="s">
        <v>45</v>
      </c>
      <c r="O1381" s="42"/>
      <c r="P1381" s="201">
        <f>O1381*H1381</f>
        <v>0</v>
      </c>
      <c r="Q1381" s="201">
        <v>0</v>
      </c>
      <c r="R1381" s="201">
        <f>Q1381*H1381</f>
        <v>0</v>
      </c>
      <c r="S1381" s="201">
        <v>0</v>
      </c>
      <c r="T1381" s="202">
        <f>S1381*H1381</f>
        <v>0</v>
      </c>
      <c r="AR1381" s="24" t="s">
        <v>271</v>
      </c>
      <c r="AT1381" s="24" t="s">
        <v>161</v>
      </c>
      <c r="AU1381" s="24" t="s">
        <v>84</v>
      </c>
      <c r="AY1381" s="24" t="s">
        <v>159</v>
      </c>
      <c r="BE1381" s="203">
        <f>IF(N1381="základní",J1381,0)</f>
        <v>0</v>
      </c>
      <c r="BF1381" s="203">
        <f>IF(N1381="snížená",J1381,0)</f>
        <v>0</v>
      </c>
      <c r="BG1381" s="203">
        <f>IF(N1381="zákl. přenesená",J1381,0)</f>
        <v>0</v>
      </c>
      <c r="BH1381" s="203">
        <f>IF(N1381="sníž. přenesená",J1381,0)</f>
        <v>0</v>
      </c>
      <c r="BI1381" s="203">
        <f>IF(N1381="nulová",J1381,0)</f>
        <v>0</v>
      </c>
      <c r="BJ1381" s="24" t="s">
        <v>82</v>
      </c>
      <c r="BK1381" s="203">
        <f>ROUND(I1381*H1381,2)</f>
        <v>0</v>
      </c>
      <c r="BL1381" s="24" t="s">
        <v>271</v>
      </c>
      <c r="BM1381" s="24" t="s">
        <v>1985</v>
      </c>
    </row>
    <row r="1382" spans="2:65" s="11" customFormat="1" ht="12" x14ac:dyDescent="0.3">
      <c r="B1382" s="204"/>
      <c r="C1382" s="205"/>
      <c r="D1382" s="206" t="s">
        <v>168</v>
      </c>
      <c r="E1382" s="207" t="s">
        <v>30</v>
      </c>
      <c r="F1382" s="208" t="s">
        <v>1986</v>
      </c>
      <c r="G1382" s="205"/>
      <c r="H1382" s="207" t="s">
        <v>30</v>
      </c>
      <c r="I1382" s="209"/>
      <c r="J1382" s="205"/>
      <c r="K1382" s="205"/>
      <c r="L1382" s="210"/>
      <c r="M1382" s="211"/>
      <c r="N1382" s="212"/>
      <c r="O1382" s="212"/>
      <c r="P1382" s="212"/>
      <c r="Q1382" s="212"/>
      <c r="R1382" s="212"/>
      <c r="S1382" s="212"/>
      <c r="T1382" s="213"/>
      <c r="AT1382" s="214" t="s">
        <v>168</v>
      </c>
      <c r="AU1382" s="214" t="s">
        <v>84</v>
      </c>
      <c r="AV1382" s="11" t="s">
        <v>82</v>
      </c>
      <c r="AW1382" s="11" t="s">
        <v>37</v>
      </c>
      <c r="AX1382" s="11" t="s">
        <v>74</v>
      </c>
      <c r="AY1382" s="214" t="s">
        <v>159</v>
      </c>
    </row>
    <row r="1383" spans="2:65" s="12" customFormat="1" ht="12" x14ac:dyDescent="0.3">
      <c r="B1383" s="215"/>
      <c r="C1383" s="216"/>
      <c r="D1383" s="206" t="s">
        <v>168</v>
      </c>
      <c r="E1383" s="217" t="s">
        <v>30</v>
      </c>
      <c r="F1383" s="218" t="s">
        <v>1987</v>
      </c>
      <c r="G1383" s="216"/>
      <c r="H1383" s="219">
        <v>135</v>
      </c>
      <c r="I1383" s="220"/>
      <c r="J1383" s="216"/>
      <c r="K1383" s="216"/>
      <c r="L1383" s="221"/>
      <c r="M1383" s="222"/>
      <c r="N1383" s="223"/>
      <c r="O1383" s="223"/>
      <c r="P1383" s="223"/>
      <c r="Q1383" s="223"/>
      <c r="R1383" s="223"/>
      <c r="S1383" s="223"/>
      <c r="T1383" s="224"/>
      <c r="AT1383" s="225" t="s">
        <v>168</v>
      </c>
      <c r="AU1383" s="225" t="s">
        <v>84</v>
      </c>
      <c r="AV1383" s="12" t="s">
        <v>84</v>
      </c>
      <c r="AW1383" s="12" t="s">
        <v>37</v>
      </c>
      <c r="AX1383" s="12" t="s">
        <v>74</v>
      </c>
      <c r="AY1383" s="225" t="s">
        <v>159</v>
      </c>
    </row>
    <row r="1384" spans="2:65" s="11" customFormat="1" ht="12" x14ac:dyDescent="0.3">
      <c r="B1384" s="204"/>
      <c r="C1384" s="205"/>
      <c r="D1384" s="206" t="s">
        <v>168</v>
      </c>
      <c r="E1384" s="207" t="s">
        <v>30</v>
      </c>
      <c r="F1384" s="208" t="s">
        <v>1988</v>
      </c>
      <c r="G1384" s="205"/>
      <c r="H1384" s="207" t="s">
        <v>30</v>
      </c>
      <c r="I1384" s="209"/>
      <c r="J1384" s="205"/>
      <c r="K1384" s="205"/>
      <c r="L1384" s="210"/>
      <c r="M1384" s="211"/>
      <c r="N1384" s="212"/>
      <c r="O1384" s="212"/>
      <c r="P1384" s="212"/>
      <c r="Q1384" s="212"/>
      <c r="R1384" s="212"/>
      <c r="S1384" s="212"/>
      <c r="T1384" s="213"/>
      <c r="AT1384" s="214" t="s">
        <v>168</v>
      </c>
      <c r="AU1384" s="214" t="s">
        <v>84</v>
      </c>
      <c r="AV1384" s="11" t="s">
        <v>82</v>
      </c>
      <c r="AW1384" s="11" t="s">
        <v>37</v>
      </c>
      <c r="AX1384" s="11" t="s">
        <v>74</v>
      </c>
      <c r="AY1384" s="214" t="s">
        <v>159</v>
      </c>
    </row>
    <row r="1385" spans="2:65" s="12" customFormat="1" ht="12" x14ac:dyDescent="0.3">
      <c r="B1385" s="215"/>
      <c r="C1385" s="216"/>
      <c r="D1385" s="206" t="s">
        <v>168</v>
      </c>
      <c r="E1385" s="217" t="s">
        <v>30</v>
      </c>
      <c r="F1385" s="218" t="s">
        <v>1989</v>
      </c>
      <c r="G1385" s="216"/>
      <c r="H1385" s="219">
        <v>18.3</v>
      </c>
      <c r="I1385" s="220"/>
      <c r="J1385" s="216"/>
      <c r="K1385" s="216"/>
      <c r="L1385" s="221"/>
      <c r="M1385" s="222"/>
      <c r="N1385" s="223"/>
      <c r="O1385" s="223"/>
      <c r="P1385" s="223"/>
      <c r="Q1385" s="223"/>
      <c r="R1385" s="223"/>
      <c r="S1385" s="223"/>
      <c r="T1385" s="224"/>
      <c r="AT1385" s="225" t="s">
        <v>168</v>
      </c>
      <c r="AU1385" s="225" t="s">
        <v>84</v>
      </c>
      <c r="AV1385" s="12" t="s">
        <v>84</v>
      </c>
      <c r="AW1385" s="12" t="s">
        <v>37</v>
      </c>
      <c r="AX1385" s="12" t="s">
        <v>74</v>
      </c>
      <c r="AY1385" s="225" t="s">
        <v>159</v>
      </c>
    </row>
    <row r="1386" spans="2:65" s="12" customFormat="1" ht="12" x14ac:dyDescent="0.3">
      <c r="B1386" s="215"/>
      <c r="C1386" s="216"/>
      <c r="D1386" s="206" t="s">
        <v>168</v>
      </c>
      <c r="E1386" s="217" t="s">
        <v>30</v>
      </c>
      <c r="F1386" s="218" t="s">
        <v>1990</v>
      </c>
      <c r="G1386" s="216"/>
      <c r="H1386" s="219">
        <v>0.7</v>
      </c>
      <c r="I1386" s="220"/>
      <c r="J1386" s="216"/>
      <c r="K1386" s="216"/>
      <c r="L1386" s="221"/>
      <c r="M1386" s="222"/>
      <c r="N1386" s="223"/>
      <c r="O1386" s="223"/>
      <c r="P1386" s="223"/>
      <c r="Q1386" s="223"/>
      <c r="R1386" s="223"/>
      <c r="S1386" s="223"/>
      <c r="T1386" s="224"/>
      <c r="AT1386" s="225" t="s">
        <v>168</v>
      </c>
      <c r="AU1386" s="225" t="s">
        <v>84</v>
      </c>
      <c r="AV1386" s="12" t="s">
        <v>84</v>
      </c>
      <c r="AW1386" s="12" t="s">
        <v>37</v>
      </c>
      <c r="AX1386" s="12" t="s">
        <v>74</v>
      </c>
      <c r="AY1386" s="225" t="s">
        <v>159</v>
      </c>
    </row>
    <row r="1387" spans="2:65" s="13" customFormat="1" ht="12" x14ac:dyDescent="0.3">
      <c r="B1387" s="226"/>
      <c r="C1387" s="227"/>
      <c r="D1387" s="206" t="s">
        <v>168</v>
      </c>
      <c r="E1387" s="228" t="s">
        <v>30</v>
      </c>
      <c r="F1387" s="229" t="s">
        <v>186</v>
      </c>
      <c r="G1387" s="227"/>
      <c r="H1387" s="230">
        <v>154</v>
      </c>
      <c r="I1387" s="231"/>
      <c r="J1387" s="227"/>
      <c r="K1387" s="227"/>
      <c r="L1387" s="232"/>
      <c r="M1387" s="233"/>
      <c r="N1387" s="234"/>
      <c r="O1387" s="234"/>
      <c r="P1387" s="234"/>
      <c r="Q1387" s="234"/>
      <c r="R1387" s="234"/>
      <c r="S1387" s="234"/>
      <c r="T1387" s="235"/>
      <c r="AT1387" s="236" t="s">
        <v>168</v>
      </c>
      <c r="AU1387" s="236" t="s">
        <v>84</v>
      </c>
      <c r="AV1387" s="13" t="s">
        <v>166</v>
      </c>
      <c r="AW1387" s="13" t="s">
        <v>37</v>
      </c>
      <c r="AX1387" s="13" t="s">
        <v>82</v>
      </c>
      <c r="AY1387" s="236" t="s">
        <v>159</v>
      </c>
    </row>
    <row r="1388" spans="2:65" s="1" customFormat="1" ht="25.5" customHeight="1" x14ac:dyDescent="0.3">
      <c r="B1388" s="41"/>
      <c r="C1388" s="192" t="s">
        <v>1991</v>
      </c>
      <c r="D1388" s="192" t="s">
        <v>161</v>
      </c>
      <c r="E1388" s="193" t="s">
        <v>1992</v>
      </c>
      <c r="F1388" s="194" t="s">
        <v>1993</v>
      </c>
      <c r="G1388" s="195" t="s">
        <v>214</v>
      </c>
      <c r="H1388" s="196">
        <v>18.2</v>
      </c>
      <c r="I1388" s="197"/>
      <c r="J1388" s="198">
        <f>ROUND(I1388*H1388,2)</f>
        <v>0</v>
      </c>
      <c r="K1388" s="194" t="s">
        <v>165</v>
      </c>
      <c r="L1388" s="61"/>
      <c r="M1388" s="199" t="s">
        <v>30</v>
      </c>
      <c r="N1388" s="200" t="s">
        <v>45</v>
      </c>
      <c r="O1388" s="42"/>
      <c r="P1388" s="201">
        <f>O1388*H1388</f>
        <v>0</v>
      </c>
      <c r="Q1388" s="201">
        <v>3.5E-4</v>
      </c>
      <c r="R1388" s="201">
        <f>Q1388*H1388</f>
        <v>6.3699999999999998E-3</v>
      </c>
      <c r="S1388" s="201">
        <v>0</v>
      </c>
      <c r="T1388" s="202">
        <f>S1388*H1388</f>
        <v>0</v>
      </c>
      <c r="AR1388" s="24" t="s">
        <v>271</v>
      </c>
      <c r="AT1388" s="24" t="s">
        <v>161</v>
      </c>
      <c r="AU1388" s="24" t="s">
        <v>84</v>
      </c>
      <c r="AY1388" s="24" t="s">
        <v>159</v>
      </c>
      <c r="BE1388" s="203">
        <f>IF(N1388="základní",J1388,0)</f>
        <v>0</v>
      </c>
      <c r="BF1388" s="203">
        <f>IF(N1388="snížená",J1388,0)</f>
        <v>0</v>
      </c>
      <c r="BG1388" s="203">
        <f>IF(N1388="zákl. přenesená",J1388,0)</f>
        <v>0</v>
      </c>
      <c r="BH1388" s="203">
        <f>IF(N1388="sníž. přenesená",J1388,0)</f>
        <v>0</v>
      </c>
      <c r="BI1388" s="203">
        <f>IF(N1388="nulová",J1388,0)</f>
        <v>0</v>
      </c>
      <c r="BJ1388" s="24" t="s">
        <v>82</v>
      </c>
      <c r="BK1388" s="203">
        <f>ROUND(I1388*H1388,2)</f>
        <v>0</v>
      </c>
      <c r="BL1388" s="24" t="s">
        <v>271</v>
      </c>
      <c r="BM1388" s="24" t="s">
        <v>1994</v>
      </c>
    </row>
    <row r="1389" spans="2:65" s="11" customFormat="1" ht="12" x14ac:dyDescent="0.3">
      <c r="B1389" s="204"/>
      <c r="C1389" s="205"/>
      <c r="D1389" s="206" t="s">
        <v>168</v>
      </c>
      <c r="E1389" s="207" t="s">
        <v>30</v>
      </c>
      <c r="F1389" s="208" t="s">
        <v>1995</v>
      </c>
      <c r="G1389" s="205"/>
      <c r="H1389" s="207" t="s">
        <v>30</v>
      </c>
      <c r="I1389" s="209"/>
      <c r="J1389" s="205"/>
      <c r="K1389" s="205"/>
      <c r="L1389" s="210"/>
      <c r="M1389" s="211"/>
      <c r="N1389" s="212"/>
      <c r="O1389" s="212"/>
      <c r="P1389" s="212"/>
      <c r="Q1389" s="212"/>
      <c r="R1389" s="212"/>
      <c r="S1389" s="212"/>
      <c r="T1389" s="213"/>
      <c r="AT1389" s="214" t="s">
        <v>168</v>
      </c>
      <c r="AU1389" s="214" t="s">
        <v>84</v>
      </c>
      <c r="AV1389" s="11" t="s">
        <v>82</v>
      </c>
      <c r="AW1389" s="11" t="s">
        <v>37</v>
      </c>
      <c r="AX1389" s="11" t="s">
        <v>74</v>
      </c>
      <c r="AY1389" s="214" t="s">
        <v>159</v>
      </c>
    </row>
    <row r="1390" spans="2:65" s="12" customFormat="1" ht="12" x14ac:dyDescent="0.3">
      <c r="B1390" s="215"/>
      <c r="C1390" s="216"/>
      <c r="D1390" s="206" t="s">
        <v>168</v>
      </c>
      <c r="E1390" s="217" t="s">
        <v>30</v>
      </c>
      <c r="F1390" s="218" t="s">
        <v>1996</v>
      </c>
      <c r="G1390" s="216"/>
      <c r="H1390" s="219">
        <v>18.2</v>
      </c>
      <c r="I1390" s="220"/>
      <c r="J1390" s="216"/>
      <c r="K1390" s="216"/>
      <c r="L1390" s="221"/>
      <c r="M1390" s="222"/>
      <c r="N1390" s="223"/>
      <c r="O1390" s="223"/>
      <c r="P1390" s="223"/>
      <c r="Q1390" s="223"/>
      <c r="R1390" s="223"/>
      <c r="S1390" s="223"/>
      <c r="T1390" s="224"/>
      <c r="AT1390" s="225" t="s">
        <v>168</v>
      </c>
      <c r="AU1390" s="225" t="s">
        <v>84</v>
      </c>
      <c r="AV1390" s="12" t="s">
        <v>84</v>
      </c>
      <c r="AW1390" s="12" t="s">
        <v>37</v>
      </c>
      <c r="AX1390" s="12" t="s">
        <v>82</v>
      </c>
      <c r="AY1390" s="225" t="s">
        <v>159</v>
      </c>
    </row>
    <row r="1391" spans="2:65" s="1" customFormat="1" ht="25.5" customHeight="1" x14ac:dyDescent="0.3">
      <c r="B1391" s="41"/>
      <c r="C1391" s="237" t="s">
        <v>1997</v>
      </c>
      <c r="D1391" s="237" t="s">
        <v>422</v>
      </c>
      <c r="E1391" s="238" t="s">
        <v>1998</v>
      </c>
      <c r="F1391" s="239" t="s">
        <v>1999</v>
      </c>
      <c r="G1391" s="240" t="s">
        <v>214</v>
      </c>
      <c r="H1391" s="241">
        <v>23</v>
      </c>
      <c r="I1391" s="242"/>
      <c r="J1391" s="243">
        <f>ROUND(I1391*H1391,2)</f>
        <v>0</v>
      </c>
      <c r="K1391" s="239" t="s">
        <v>165</v>
      </c>
      <c r="L1391" s="244"/>
      <c r="M1391" s="245" t="s">
        <v>30</v>
      </c>
      <c r="N1391" s="246" t="s">
        <v>45</v>
      </c>
      <c r="O1391" s="42"/>
      <c r="P1391" s="201">
        <f>O1391*H1391</f>
        <v>0</v>
      </c>
      <c r="Q1391" s="201">
        <v>3.3999999999999998E-3</v>
      </c>
      <c r="R1391" s="201">
        <f>Q1391*H1391</f>
        <v>7.8199999999999992E-2</v>
      </c>
      <c r="S1391" s="201">
        <v>0</v>
      </c>
      <c r="T1391" s="202">
        <f>S1391*H1391</f>
        <v>0</v>
      </c>
      <c r="AR1391" s="24" t="s">
        <v>377</v>
      </c>
      <c r="AT1391" s="24" t="s">
        <v>422</v>
      </c>
      <c r="AU1391" s="24" t="s">
        <v>84</v>
      </c>
      <c r="AY1391" s="24" t="s">
        <v>159</v>
      </c>
      <c r="BE1391" s="203">
        <f>IF(N1391="základní",J1391,0)</f>
        <v>0</v>
      </c>
      <c r="BF1391" s="203">
        <f>IF(N1391="snížená",J1391,0)</f>
        <v>0</v>
      </c>
      <c r="BG1391" s="203">
        <f>IF(N1391="zákl. přenesená",J1391,0)</f>
        <v>0</v>
      </c>
      <c r="BH1391" s="203">
        <f>IF(N1391="sníž. přenesená",J1391,0)</f>
        <v>0</v>
      </c>
      <c r="BI1391" s="203">
        <f>IF(N1391="nulová",J1391,0)</f>
        <v>0</v>
      </c>
      <c r="BJ1391" s="24" t="s">
        <v>82</v>
      </c>
      <c r="BK1391" s="203">
        <f>ROUND(I1391*H1391,2)</f>
        <v>0</v>
      </c>
      <c r="BL1391" s="24" t="s">
        <v>271</v>
      </c>
      <c r="BM1391" s="24" t="s">
        <v>2000</v>
      </c>
    </row>
    <row r="1392" spans="2:65" s="11" customFormat="1" ht="12" x14ac:dyDescent="0.3">
      <c r="B1392" s="204"/>
      <c r="C1392" s="205"/>
      <c r="D1392" s="206" t="s">
        <v>168</v>
      </c>
      <c r="E1392" s="207" t="s">
        <v>30</v>
      </c>
      <c r="F1392" s="208" t="s">
        <v>1536</v>
      </c>
      <c r="G1392" s="205"/>
      <c r="H1392" s="207" t="s">
        <v>30</v>
      </c>
      <c r="I1392" s="209"/>
      <c r="J1392" s="205"/>
      <c r="K1392" s="205"/>
      <c r="L1392" s="210"/>
      <c r="M1392" s="211"/>
      <c r="N1392" s="212"/>
      <c r="O1392" s="212"/>
      <c r="P1392" s="212"/>
      <c r="Q1392" s="212"/>
      <c r="R1392" s="212"/>
      <c r="S1392" s="212"/>
      <c r="T1392" s="213"/>
      <c r="AT1392" s="214" t="s">
        <v>168</v>
      </c>
      <c r="AU1392" s="214" t="s">
        <v>84</v>
      </c>
      <c r="AV1392" s="11" t="s">
        <v>82</v>
      </c>
      <c r="AW1392" s="11" t="s">
        <v>37</v>
      </c>
      <c r="AX1392" s="11" t="s">
        <v>74</v>
      </c>
      <c r="AY1392" s="214" t="s">
        <v>159</v>
      </c>
    </row>
    <row r="1393" spans="2:65" s="11" customFormat="1" ht="12" x14ac:dyDescent="0.3">
      <c r="B1393" s="204"/>
      <c r="C1393" s="205"/>
      <c r="D1393" s="206" t="s">
        <v>168</v>
      </c>
      <c r="E1393" s="207" t="s">
        <v>30</v>
      </c>
      <c r="F1393" s="208" t="s">
        <v>2001</v>
      </c>
      <c r="G1393" s="205"/>
      <c r="H1393" s="207" t="s">
        <v>30</v>
      </c>
      <c r="I1393" s="209"/>
      <c r="J1393" s="205"/>
      <c r="K1393" s="205"/>
      <c r="L1393" s="210"/>
      <c r="M1393" s="211"/>
      <c r="N1393" s="212"/>
      <c r="O1393" s="212"/>
      <c r="P1393" s="212"/>
      <c r="Q1393" s="212"/>
      <c r="R1393" s="212"/>
      <c r="S1393" s="212"/>
      <c r="T1393" s="213"/>
      <c r="AT1393" s="214" t="s">
        <v>168</v>
      </c>
      <c r="AU1393" s="214" t="s">
        <v>84</v>
      </c>
      <c r="AV1393" s="11" t="s">
        <v>82</v>
      </c>
      <c r="AW1393" s="11" t="s">
        <v>37</v>
      </c>
      <c r="AX1393" s="11" t="s">
        <v>74</v>
      </c>
      <c r="AY1393" s="214" t="s">
        <v>159</v>
      </c>
    </row>
    <row r="1394" spans="2:65" s="12" customFormat="1" ht="12" x14ac:dyDescent="0.3">
      <c r="B1394" s="215"/>
      <c r="C1394" s="216"/>
      <c r="D1394" s="206" t="s">
        <v>168</v>
      </c>
      <c r="E1394" s="217" t="s">
        <v>30</v>
      </c>
      <c r="F1394" s="218" t="s">
        <v>2002</v>
      </c>
      <c r="G1394" s="216"/>
      <c r="H1394" s="219">
        <v>21</v>
      </c>
      <c r="I1394" s="220"/>
      <c r="J1394" s="216"/>
      <c r="K1394" s="216"/>
      <c r="L1394" s="221"/>
      <c r="M1394" s="222"/>
      <c r="N1394" s="223"/>
      <c r="O1394" s="223"/>
      <c r="P1394" s="223"/>
      <c r="Q1394" s="223"/>
      <c r="R1394" s="223"/>
      <c r="S1394" s="223"/>
      <c r="T1394" s="224"/>
      <c r="AT1394" s="225" t="s">
        <v>168</v>
      </c>
      <c r="AU1394" s="225" t="s">
        <v>84</v>
      </c>
      <c r="AV1394" s="12" t="s">
        <v>84</v>
      </c>
      <c r="AW1394" s="12" t="s">
        <v>37</v>
      </c>
      <c r="AX1394" s="12" t="s">
        <v>74</v>
      </c>
      <c r="AY1394" s="225" t="s">
        <v>159</v>
      </c>
    </row>
    <row r="1395" spans="2:65" s="11" customFormat="1" ht="12" x14ac:dyDescent="0.3">
      <c r="B1395" s="204"/>
      <c r="C1395" s="205"/>
      <c r="D1395" s="206" t="s">
        <v>168</v>
      </c>
      <c r="E1395" s="207" t="s">
        <v>30</v>
      </c>
      <c r="F1395" s="208" t="s">
        <v>2003</v>
      </c>
      <c r="G1395" s="205"/>
      <c r="H1395" s="207" t="s">
        <v>30</v>
      </c>
      <c r="I1395" s="209"/>
      <c r="J1395" s="205"/>
      <c r="K1395" s="205"/>
      <c r="L1395" s="210"/>
      <c r="M1395" s="211"/>
      <c r="N1395" s="212"/>
      <c r="O1395" s="212"/>
      <c r="P1395" s="212"/>
      <c r="Q1395" s="212"/>
      <c r="R1395" s="212"/>
      <c r="S1395" s="212"/>
      <c r="T1395" s="213"/>
      <c r="AT1395" s="214" t="s">
        <v>168</v>
      </c>
      <c r="AU1395" s="214" t="s">
        <v>84</v>
      </c>
      <c r="AV1395" s="11" t="s">
        <v>82</v>
      </c>
      <c r="AW1395" s="11" t="s">
        <v>37</v>
      </c>
      <c r="AX1395" s="11" t="s">
        <v>74</v>
      </c>
      <c r="AY1395" s="214" t="s">
        <v>159</v>
      </c>
    </row>
    <row r="1396" spans="2:65" s="12" customFormat="1" ht="12" x14ac:dyDescent="0.3">
      <c r="B1396" s="215"/>
      <c r="C1396" s="216"/>
      <c r="D1396" s="206" t="s">
        <v>168</v>
      </c>
      <c r="E1396" s="217" t="s">
        <v>30</v>
      </c>
      <c r="F1396" s="218" t="s">
        <v>2004</v>
      </c>
      <c r="G1396" s="216"/>
      <c r="H1396" s="219">
        <v>2</v>
      </c>
      <c r="I1396" s="220"/>
      <c r="J1396" s="216"/>
      <c r="K1396" s="216"/>
      <c r="L1396" s="221"/>
      <c r="M1396" s="222"/>
      <c r="N1396" s="223"/>
      <c r="O1396" s="223"/>
      <c r="P1396" s="223"/>
      <c r="Q1396" s="223"/>
      <c r="R1396" s="223"/>
      <c r="S1396" s="223"/>
      <c r="T1396" s="224"/>
      <c r="AT1396" s="225" t="s">
        <v>168</v>
      </c>
      <c r="AU1396" s="225" t="s">
        <v>84</v>
      </c>
      <c r="AV1396" s="12" t="s">
        <v>84</v>
      </c>
      <c r="AW1396" s="12" t="s">
        <v>37</v>
      </c>
      <c r="AX1396" s="12" t="s">
        <v>74</v>
      </c>
      <c r="AY1396" s="225" t="s">
        <v>159</v>
      </c>
    </row>
    <row r="1397" spans="2:65" s="13" customFormat="1" ht="12" x14ac:dyDescent="0.3">
      <c r="B1397" s="226"/>
      <c r="C1397" s="227"/>
      <c r="D1397" s="206" t="s">
        <v>168</v>
      </c>
      <c r="E1397" s="228" t="s">
        <v>30</v>
      </c>
      <c r="F1397" s="229" t="s">
        <v>186</v>
      </c>
      <c r="G1397" s="227"/>
      <c r="H1397" s="230">
        <v>23</v>
      </c>
      <c r="I1397" s="231"/>
      <c r="J1397" s="227"/>
      <c r="K1397" s="227"/>
      <c r="L1397" s="232"/>
      <c r="M1397" s="233"/>
      <c r="N1397" s="234"/>
      <c r="O1397" s="234"/>
      <c r="P1397" s="234"/>
      <c r="Q1397" s="234"/>
      <c r="R1397" s="234"/>
      <c r="S1397" s="234"/>
      <c r="T1397" s="235"/>
      <c r="AT1397" s="236" t="s">
        <v>168</v>
      </c>
      <c r="AU1397" s="236" t="s">
        <v>84</v>
      </c>
      <c r="AV1397" s="13" t="s">
        <v>166</v>
      </c>
      <c r="AW1397" s="13" t="s">
        <v>37</v>
      </c>
      <c r="AX1397" s="13" t="s">
        <v>82</v>
      </c>
      <c r="AY1397" s="236" t="s">
        <v>159</v>
      </c>
    </row>
    <row r="1398" spans="2:65" s="1" customFormat="1" ht="25.5" customHeight="1" x14ac:dyDescent="0.3">
      <c r="B1398" s="41"/>
      <c r="C1398" s="192" t="s">
        <v>2005</v>
      </c>
      <c r="D1398" s="192" t="s">
        <v>161</v>
      </c>
      <c r="E1398" s="193" t="s">
        <v>2006</v>
      </c>
      <c r="F1398" s="194" t="s">
        <v>2007</v>
      </c>
      <c r="G1398" s="195" t="s">
        <v>292</v>
      </c>
      <c r="H1398" s="196">
        <v>6</v>
      </c>
      <c r="I1398" s="197"/>
      <c r="J1398" s="198">
        <f>ROUND(I1398*H1398,2)</f>
        <v>0</v>
      </c>
      <c r="K1398" s="194" t="s">
        <v>165</v>
      </c>
      <c r="L1398" s="61"/>
      <c r="M1398" s="199" t="s">
        <v>30</v>
      </c>
      <c r="N1398" s="200" t="s">
        <v>45</v>
      </c>
      <c r="O1398" s="42"/>
      <c r="P1398" s="201">
        <f>O1398*H1398</f>
        <v>0</v>
      </c>
      <c r="Q1398" s="201">
        <v>2.0000000000000002E-5</v>
      </c>
      <c r="R1398" s="201">
        <f>Q1398*H1398</f>
        <v>1.2000000000000002E-4</v>
      </c>
      <c r="S1398" s="201">
        <v>0</v>
      </c>
      <c r="T1398" s="202">
        <f>S1398*H1398</f>
        <v>0</v>
      </c>
      <c r="AR1398" s="24" t="s">
        <v>271</v>
      </c>
      <c r="AT1398" s="24" t="s">
        <v>161</v>
      </c>
      <c r="AU1398" s="24" t="s">
        <v>84</v>
      </c>
      <c r="AY1398" s="24" t="s">
        <v>159</v>
      </c>
      <c r="BE1398" s="203">
        <f>IF(N1398="základní",J1398,0)</f>
        <v>0</v>
      </c>
      <c r="BF1398" s="203">
        <f>IF(N1398="snížená",J1398,0)</f>
        <v>0</v>
      </c>
      <c r="BG1398" s="203">
        <f>IF(N1398="zákl. přenesená",J1398,0)</f>
        <v>0</v>
      </c>
      <c r="BH1398" s="203">
        <f>IF(N1398="sníž. přenesená",J1398,0)</f>
        <v>0</v>
      </c>
      <c r="BI1398" s="203">
        <f>IF(N1398="nulová",J1398,0)</f>
        <v>0</v>
      </c>
      <c r="BJ1398" s="24" t="s">
        <v>82</v>
      </c>
      <c r="BK1398" s="203">
        <f>ROUND(I1398*H1398,2)</f>
        <v>0</v>
      </c>
      <c r="BL1398" s="24" t="s">
        <v>271</v>
      </c>
      <c r="BM1398" s="24" t="s">
        <v>2008</v>
      </c>
    </row>
    <row r="1399" spans="2:65" s="1" customFormat="1" ht="16.5" customHeight="1" x14ac:dyDescent="0.3">
      <c r="B1399" s="41"/>
      <c r="C1399" s="192" t="s">
        <v>2009</v>
      </c>
      <c r="D1399" s="192" t="s">
        <v>161</v>
      </c>
      <c r="E1399" s="193" t="s">
        <v>2010</v>
      </c>
      <c r="F1399" s="194" t="s">
        <v>2011</v>
      </c>
      <c r="G1399" s="195" t="s">
        <v>292</v>
      </c>
      <c r="H1399" s="196">
        <v>70</v>
      </c>
      <c r="I1399" s="197"/>
      <c r="J1399" s="198">
        <f>ROUND(I1399*H1399,2)</f>
        <v>0</v>
      </c>
      <c r="K1399" s="194" t="s">
        <v>30</v>
      </c>
      <c r="L1399" s="61"/>
      <c r="M1399" s="199" t="s">
        <v>30</v>
      </c>
      <c r="N1399" s="200" t="s">
        <v>45</v>
      </c>
      <c r="O1399" s="42"/>
      <c r="P1399" s="201">
        <f>O1399*H1399</f>
        <v>0</v>
      </c>
      <c r="Q1399" s="201">
        <v>0</v>
      </c>
      <c r="R1399" s="201">
        <f>Q1399*H1399</f>
        <v>0</v>
      </c>
      <c r="S1399" s="201">
        <v>0</v>
      </c>
      <c r="T1399" s="202">
        <f>S1399*H1399</f>
        <v>0</v>
      </c>
      <c r="AR1399" s="24" t="s">
        <v>271</v>
      </c>
      <c r="AT1399" s="24" t="s">
        <v>161</v>
      </c>
      <c r="AU1399" s="24" t="s">
        <v>84</v>
      </c>
      <c r="AY1399" s="24" t="s">
        <v>159</v>
      </c>
      <c r="BE1399" s="203">
        <f>IF(N1399="základní",J1399,0)</f>
        <v>0</v>
      </c>
      <c r="BF1399" s="203">
        <f>IF(N1399="snížená",J1399,0)</f>
        <v>0</v>
      </c>
      <c r="BG1399" s="203">
        <f>IF(N1399="zákl. přenesená",J1399,0)</f>
        <v>0</v>
      </c>
      <c r="BH1399" s="203">
        <f>IF(N1399="sníž. přenesená",J1399,0)</f>
        <v>0</v>
      </c>
      <c r="BI1399" s="203">
        <f>IF(N1399="nulová",J1399,0)</f>
        <v>0</v>
      </c>
      <c r="BJ1399" s="24" t="s">
        <v>82</v>
      </c>
      <c r="BK1399" s="203">
        <f>ROUND(I1399*H1399,2)</f>
        <v>0</v>
      </c>
      <c r="BL1399" s="24" t="s">
        <v>271</v>
      </c>
      <c r="BM1399" s="24" t="s">
        <v>2012</v>
      </c>
    </row>
    <row r="1400" spans="2:65" s="11" customFormat="1" ht="12" x14ac:dyDescent="0.3">
      <c r="B1400" s="204"/>
      <c r="C1400" s="205"/>
      <c r="D1400" s="206" t="s">
        <v>168</v>
      </c>
      <c r="E1400" s="207" t="s">
        <v>30</v>
      </c>
      <c r="F1400" s="208" t="s">
        <v>2013</v>
      </c>
      <c r="G1400" s="205"/>
      <c r="H1400" s="207" t="s">
        <v>30</v>
      </c>
      <c r="I1400" s="209"/>
      <c r="J1400" s="205"/>
      <c r="K1400" s="205"/>
      <c r="L1400" s="210"/>
      <c r="M1400" s="211"/>
      <c r="N1400" s="212"/>
      <c r="O1400" s="212"/>
      <c r="P1400" s="212"/>
      <c r="Q1400" s="212"/>
      <c r="R1400" s="212"/>
      <c r="S1400" s="212"/>
      <c r="T1400" s="213"/>
      <c r="AT1400" s="214" t="s">
        <v>168</v>
      </c>
      <c r="AU1400" s="214" t="s">
        <v>84</v>
      </c>
      <c r="AV1400" s="11" t="s">
        <v>82</v>
      </c>
      <c r="AW1400" s="11" t="s">
        <v>37</v>
      </c>
      <c r="AX1400" s="11" t="s">
        <v>74</v>
      </c>
      <c r="AY1400" s="214" t="s">
        <v>159</v>
      </c>
    </row>
    <row r="1401" spans="2:65" s="12" customFormat="1" ht="12" x14ac:dyDescent="0.3">
      <c r="B1401" s="215"/>
      <c r="C1401" s="216"/>
      <c r="D1401" s="206" t="s">
        <v>168</v>
      </c>
      <c r="E1401" s="217" t="s">
        <v>30</v>
      </c>
      <c r="F1401" s="218" t="s">
        <v>2014</v>
      </c>
      <c r="G1401" s="216"/>
      <c r="H1401" s="219">
        <v>49.05</v>
      </c>
      <c r="I1401" s="220"/>
      <c r="J1401" s="216"/>
      <c r="K1401" s="216"/>
      <c r="L1401" s="221"/>
      <c r="M1401" s="222"/>
      <c r="N1401" s="223"/>
      <c r="O1401" s="223"/>
      <c r="P1401" s="223"/>
      <c r="Q1401" s="223"/>
      <c r="R1401" s="223"/>
      <c r="S1401" s="223"/>
      <c r="T1401" s="224"/>
      <c r="AT1401" s="225" t="s">
        <v>168</v>
      </c>
      <c r="AU1401" s="225" t="s">
        <v>84</v>
      </c>
      <c r="AV1401" s="12" t="s">
        <v>84</v>
      </c>
      <c r="AW1401" s="12" t="s">
        <v>37</v>
      </c>
      <c r="AX1401" s="12" t="s">
        <v>74</v>
      </c>
      <c r="AY1401" s="225" t="s">
        <v>159</v>
      </c>
    </row>
    <row r="1402" spans="2:65" s="12" customFormat="1" ht="12" x14ac:dyDescent="0.3">
      <c r="B1402" s="215"/>
      <c r="C1402" s="216"/>
      <c r="D1402" s="206" t="s">
        <v>168</v>
      </c>
      <c r="E1402" s="217" t="s">
        <v>30</v>
      </c>
      <c r="F1402" s="218" t="s">
        <v>2015</v>
      </c>
      <c r="G1402" s="216"/>
      <c r="H1402" s="219">
        <v>2.95</v>
      </c>
      <c r="I1402" s="220"/>
      <c r="J1402" s="216"/>
      <c r="K1402" s="216"/>
      <c r="L1402" s="221"/>
      <c r="M1402" s="222"/>
      <c r="N1402" s="223"/>
      <c r="O1402" s="223"/>
      <c r="P1402" s="223"/>
      <c r="Q1402" s="223"/>
      <c r="R1402" s="223"/>
      <c r="S1402" s="223"/>
      <c r="T1402" s="224"/>
      <c r="AT1402" s="225" t="s">
        <v>168</v>
      </c>
      <c r="AU1402" s="225" t="s">
        <v>84</v>
      </c>
      <c r="AV1402" s="12" t="s">
        <v>84</v>
      </c>
      <c r="AW1402" s="12" t="s">
        <v>37</v>
      </c>
      <c r="AX1402" s="12" t="s">
        <v>74</v>
      </c>
      <c r="AY1402" s="225" t="s">
        <v>159</v>
      </c>
    </row>
    <row r="1403" spans="2:65" s="14" customFormat="1" ht="12" x14ac:dyDescent="0.3">
      <c r="B1403" s="247"/>
      <c r="C1403" s="248"/>
      <c r="D1403" s="206" t="s">
        <v>168</v>
      </c>
      <c r="E1403" s="249" t="s">
        <v>30</v>
      </c>
      <c r="F1403" s="250" t="s">
        <v>490</v>
      </c>
      <c r="G1403" s="248"/>
      <c r="H1403" s="251">
        <v>52</v>
      </c>
      <c r="I1403" s="252"/>
      <c r="J1403" s="248"/>
      <c r="K1403" s="248"/>
      <c r="L1403" s="253"/>
      <c r="M1403" s="254"/>
      <c r="N1403" s="255"/>
      <c r="O1403" s="255"/>
      <c r="P1403" s="255"/>
      <c r="Q1403" s="255"/>
      <c r="R1403" s="255"/>
      <c r="S1403" s="255"/>
      <c r="T1403" s="256"/>
      <c r="AT1403" s="257" t="s">
        <v>168</v>
      </c>
      <c r="AU1403" s="257" t="s">
        <v>84</v>
      </c>
      <c r="AV1403" s="14" t="s">
        <v>187</v>
      </c>
      <c r="AW1403" s="14" t="s">
        <v>37</v>
      </c>
      <c r="AX1403" s="14" t="s">
        <v>74</v>
      </c>
      <c r="AY1403" s="257" t="s">
        <v>159</v>
      </c>
    </row>
    <row r="1404" spans="2:65" s="11" customFormat="1" ht="12" x14ac:dyDescent="0.3">
      <c r="B1404" s="204"/>
      <c r="C1404" s="205"/>
      <c r="D1404" s="206" t="s">
        <v>168</v>
      </c>
      <c r="E1404" s="207" t="s">
        <v>30</v>
      </c>
      <c r="F1404" s="208" t="s">
        <v>2016</v>
      </c>
      <c r="G1404" s="205"/>
      <c r="H1404" s="207" t="s">
        <v>30</v>
      </c>
      <c r="I1404" s="209"/>
      <c r="J1404" s="205"/>
      <c r="K1404" s="205"/>
      <c r="L1404" s="210"/>
      <c r="M1404" s="211"/>
      <c r="N1404" s="212"/>
      <c r="O1404" s="212"/>
      <c r="P1404" s="212"/>
      <c r="Q1404" s="212"/>
      <c r="R1404" s="212"/>
      <c r="S1404" s="212"/>
      <c r="T1404" s="213"/>
      <c r="AT1404" s="214" t="s">
        <v>168</v>
      </c>
      <c r="AU1404" s="214" t="s">
        <v>84</v>
      </c>
      <c r="AV1404" s="11" t="s">
        <v>82</v>
      </c>
      <c r="AW1404" s="11" t="s">
        <v>37</v>
      </c>
      <c r="AX1404" s="11" t="s">
        <v>74</v>
      </c>
      <c r="AY1404" s="214" t="s">
        <v>159</v>
      </c>
    </row>
    <row r="1405" spans="2:65" s="11" customFormat="1" ht="12" x14ac:dyDescent="0.3">
      <c r="B1405" s="204"/>
      <c r="C1405" s="205"/>
      <c r="D1405" s="206" t="s">
        <v>168</v>
      </c>
      <c r="E1405" s="207" t="s">
        <v>30</v>
      </c>
      <c r="F1405" s="208" t="s">
        <v>1995</v>
      </c>
      <c r="G1405" s="205"/>
      <c r="H1405" s="207" t="s">
        <v>30</v>
      </c>
      <c r="I1405" s="209"/>
      <c r="J1405" s="205"/>
      <c r="K1405" s="205"/>
      <c r="L1405" s="210"/>
      <c r="M1405" s="211"/>
      <c r="N1405" s="212"/>
      <c r="O1405" s="212"/>
      <c r="P1405" s="212"/>
      <c r="Q1405" s="212"/>
      <c r="R1405" s="212"/>
      <c r="S1405" s="212"/>
      <c r="T1405" s="213"/>
      <c r="AT1405" s="214" t="s">
        <v>168</v>
      </c>
      <c r="AU1405" s="214" t="s">
        <v>84</v>
      </c>
      <c r="AV1405" s="11" t="s">
        <v>82</v>
      </c>
      <c r="AW1405" s="11" t="s">
        <v>37</v>
      </c>
      <c r="AX1405" s="11" t="s">
        <v>74</v>
      </c>
      <c r="AY1405" s="214" t="s">
        <v>159</v>
      </c>
    </row>
    <row r="1406" spans="2:65" s="12" customFormat="1" ht="12" x14ac:dyDescent="0.3">
      <c r="B1406" s="215"/>
      <c r="C1406" s="216"/>
      <c r="D1406" s="206" t="s">
        <v>168</v>
      </c>
      <c r="E1406" s="217" t="s">
        <v>30</v>
      </c>
      <c r="F1406" s="218" t="s">
        <v>2017</v>
      </c>
      <c r="G1406" s="216"/>
      <c r="H1406" s="219">
        <v>18</v>
      </c>
      <c r="I1406" s="220"/>
      <c r="J1406" s="216"/>
      <c r="K1406" s="216"/>
      <c r="L1406" s="221"/>
      <c r="M1406" s="222"/>
      <c r="N1406" s="223"/>
      <c r="O1406" s="223"/>
      <c r="P1406" s="223"/>
      <c r="Q1406" s="223"/>
      <c r="R1406" s="223"/>
      <c r="S1406" s="223"/>
      <c r="T1406" s="224"/>
      <c r="AT1406" s="225" t="s">
        <v>168</v>
      </c>
      <c r="AU1406" s="225" t="s">
        <v>84</v>
      </c>
      <c r="AV1406" s="12" t="s">
        <v>84</v>
      </c>
      <c r="AW1406" s="12" t="s">
        <v>37</v>
      </c>
      <c r="AX1406" s="12" t="s">
        <v>74</v>
      </c>
      <c r="AY1406" s="225" t="s">
        <v>159</v>
      </c>
    </row>
    <row r="1407" spans="2:65" s="14" customFormat="1" ht="12" x14ac:dyDescent="0.3">
      <c r="B1407" s="247"/>
      <c r="C1407" s="248"/>
      <c r="D1407" s="206" t="s">
        <v>168</v>
      </c>
      <c r="E1407" s="249" t="s">
        <v>30</v>
      </c>
      <c r="F1407" s="250" t="s">
        <v>497</v>
      </c>
      <c r="G1407" s="248"/>
      <c r="H1407" s="251">
        <v>18</v>
      </c>
      <c r="I1407" s="252"/>
      <c r="J1407" s="248"/>
      <c r="K1407" s="248"/>
      <c r="L1407" s="253"/>
      <c r="M1407" s="254"/>
      <c r="N1407" s="255"/>
      <c r="O1407" s="255"/>
      <c r="P1407" s="255"/>
      <c r="Q1407" s="255"/>
      <c r="R1407" s="255"/>
      <c r="S1407" s="255"/>
      <c r="T1407" s="256"/>
      <c r="AT1407" s="257" t="s">
        <v>168</v>
      </c>
      <c r="AU1407" s="257" t="s">
        <v>84</v>
      </c>
      <c r="AV1407" s="14" t="s">
        <v>187</v>
      </c>
      <c r="AW1407" s="14" t="s">
        <v>37</v>
      </c>
      <c r="AX1407" s="14" t="s">
        <v>74</v>
      </c>
      <c r="AY1407" s="257" t="s">
        <v>159</v>
      </c>
    </row>
    <row r="1408" spans="2:65" s="13" customFormat="1" ht="12" x14ac:dyDescent="0.3">
      <c r="B1408" s="226"/>
      <c r="C1408" s="227"/>
      <c r="D1408" s="206" t="s">
        <v>168</v>
      </c>
      <c r="E1408" s="228" t="s">
        <v>30</v>
      </c>
      <c r="F1408" s="229" t="s">
        <v>186</v>
      </c>
      <c r="G1408" s="227"/>
      <c r="H1408" s="230">
        <v>70</v>
      </c>
      <c r="I1408" s="231"/>
      <c r="J1408" s="227"/>
      <c r="K1408" s="227"/>
      <c r="L1408" s="232"/>
      <c r="M1408" s="233"/>
      <c r="N1408" s="234"/>
      <c r="O1408" s="234"/>
      <c r="P1408" s="234"/>
      <c r="Q1408" s="234"/>
      <c r="R1408" s="234"/>
      <c r="S1408" s="234"/>
      <c r="T1408" s="235"/>
      <c r="AT1408" s="236" t="s">
        <v>168</v>
      </c>
      <c r="AU1408" s="236" t="s">
        <v>84</v>
      </c>
      <c r="AV1408" s="13" t="s">
        <v>166</v>
      </c>
      <c r="AW1408" s="13" t="s">
        <v>37</v>
      </c>
      <c r="AX1408" s="13" t="s">
        <v>82</v>
      </c>
      <c r="AY1408" s="236" t="s">
        <v>159</v>
      </c>
    </row>
    <row r="1409" spans="2:65" s="1" customFormat="1" ht="16.5" customHeight="1" x14ac:dyDescent="0.3">
      <c r="B1409" s="41"/>
      <c r="C1409" s="192" t="s">
        <v>2018</v>
      </c>
      <c r="D1409" s="192" t="s">
        <v>161</v>
      </c>
      <c r="E1409" s="193" t="s">
        <v>2019</v>
      </c>
      <c r="F1409" s="194" t="s">
        <v>2020</v>
      </c>
      <c r="G1409" s="195" t="s">
        <v>292</v>
      </c>
      <c r="H1409" s="196">
        <v>18</v>
      </c>
      <c r="I1409" s="197"/>
      <c r="J1409" s="198">
        <f>ROUND(I1409*H1409,2)</f>
        <v>0</v>
      </c>
      <c r="K1409" s="194" t="s">
        <v>165</v>
      </c>
      <c r="L1409" s="61"/>
      <c r="M1409" s="199" t="s">
        <v>30</v>
      </c>
      <c r="N1409" s="200" t="s">
        <v>45</v>
      </c>
      <c r="O1409" s="42"/>
      <c r="P1409" s="201">
        <f>O1409*H1409</f>
        <v>0</v>
      </c>
      <c r="Q1409" s="201">
        <v>2.0000000000000002E-5</v>
      </c>
      <c r="R1409" s="201">
        <f>Q1409*H1409</f>
        <v>3.6000000000000002E-4</v>
      </c>
      <c r="S1409" s="201">
        <v>0</v>
      </c>
      <c r="T1409" s="202">
        <f>S1409*H1409</f>
        <v>0</v>
      </c>
      <c r="AR1409" s="24" t="s">
        <v>271</v>
      </c>
      <c r="AT1409" s="24" t="s">
        <v>161</v>
      </c>
      <c r="AU1409" s="24" t="s">
        <v>84</v>
      </c>
      <c r="AY1409" s="24" t="s">
        <v>159</v>
      </c>
      <c r="BE1409" s="203">
        <f>IF(N1409="základní",J1409,0)</f>
        <v>0</v>
      </c>
      <c r="BF1409" s="203">
        <f>IF(N1409="snížená",J1409,0)</f>
        <v>0</v>
      </c>
      <c r="BG1409" s="203">
        <f>IF(N1409="zákl. přenesená",J1409,0)</f>
        <v>0</v>
      </c>
      <c r="BH1409" s="203">
        <f>IF(N1409="sníž. přenesená",J1409,0)</f>
        <v>0</v>
      </c>
      <c r="BI1409" s="203">
        <f>IF(N1409="nulová",J1409,0)</f>
        <v>0</v>
      </c>
      <c r="BJ1409" s="24" t="s">
        <v>82</v>
      </c>
      <c r="BK1409" s="203">
        <f>ROUND(I1409*H1409,2)</f>
        <v>0</v>
      </c>
      <c r="BL1409" s="24" t="s">
        <v>271</v>
      </c>
      <c r="BM1409" s="24" t="s">
        <v>2021</v>
      </c>
    </row>
    <row r="1410" spans="2:65" s="11" customFormat="1" ht="12" x14ac:dyDescent="0.3">
      <c r="B1410" s="204"/>
      <c r="C1410" s="205"/>
      <c r="D1410" s="206" t="s">
        <v>168</v>
      </c>
      <c r="E1410" s="207" t="s">
        <v>30</v>
      </c>
      <c r="F1410" s="208" t="s">
        <v>1995</v>
      </c>
      <c r="G1410" s="205"/>
      <c r="H1410" s="207" t="s">
        <v>30</v>
      </c>
      <c r="I1410" s="209"/>
      <c r="J1410" s="205"/>
      <c r="K1410" s="205"/>
      <c r="L1410" s="210"/>
      <c r="M1410" s="211"/>
      <c r="N1410" s="212"/>
      <c r="O1410" s="212"/>
      <c r="P1410" s="212"/>
      <c r="Q1410" s="212"/>
      <c r="R1410" s="212"/>
      <c r="S1410" s="212"/>
      <c r="T1410" s="213"/>
      <c r="AT1410" s="214" t="s">
        <v>168</v>
      </c>
      <c r="AU1410" s="214" t="s">
        <v>84</v>
      </c>
      <c r="AV1410" s="11" t="s">
        <v>82</v>
      </c>
      <c r="AW1410" s="11" t="s">
        <v>37</v>
      </c>
      <c r="AX1410" s="11" t="s">
        <v>74</v>
      </c>
      <c r="AY1410" s="214" t="s">
        <v>159</v>
      </c>
    </row>
    <row r="1411" spans="2:65" s="12" customFormat="1" ht="12" x14ac:dyDescent="0.3">
      <c r="B1411" s="215"/>
      <c r="C1411" s="216"/>
      <c r="D1411" s="206" t="s">
        <v>168</v>
      </c>
      <c r="E1411" s="217" t="s">
        <v>30</v>
      </c>
      <c r="F1411" s="218" t="s">
        <v>2017</v>
      </c>
      <c r="G1411" s="216"/>
      <c r="H1411" s="219">
        <v>18</v>
      </c>
      <c r="I1411" s="220"/>
      <c r="J1411" s="216"/>
      <c r="K1411" s="216"/>
      <c r="L1411" s="221"/>
      <c r="M1411" s="222"/>
      <c r="N1411" s="223"/>
      <c r="O1411" s="223"/>
      <c r="P1411" s="223"/>
      <c r="Q1411" s="223"/>
      <c r="R1411" s="223"/>
      <c r="S1411" s="223"/>
      <c r="T1411" s="224"/>
      <c r="AT1411" s="225" t="s">
        <v>168</v>
      </c>
      <c r="AU1411" s="225" t="s">
        <v>84</v>
      </c>
      <c r="AV1411" s="12" t="s">
        <v>84</v>
      </c>
      <c r="AW1411" s="12" t="s">
        <v>37</v>
      </c>
      <c r="AX1411" s="12" t="s">
        <v>82</v>
      </c>
      <c r="AY1411" s="225" t="s">
        <v>159</v>
      </c>
    </row>
    <row r="1412" spans="2:65" s="1" customFormat="1" ht="16.5" customHeight="1" x14ac:dyDescent="0.3">
      <c r="B1412" s="41"/>
      <c r="C1412" s="192" t="s">
        <v>2022</v>
      </c>
      <c r="D1412" s="192" t="s">
        <v>161</v>
      </c>
      <c r="E1412" s="193" t="s">
        <v>2023</v>
      </c>
      <c r="F1412" s="194" t="s">
        <v>2024</v>
      </c>
      <c r="G1412" s="195" t="s">
        <v>214</v>
      </c>
      <c r="H1412" s="196">
        <v>135</v>
      </c>
      <c r="I1412" s="197"/>
      <c r="J1412" s="198">
        <f>ROUND(I1412*H1412,2)</f>
        <v>0</v>
      </c>
      <c r="K1412" s="194" t="s">
        <v>165</v>
      </c>
      <c r="L1412" s="61"/>
      <c r="M1412" s="199" t="s">
        <v>30</v>
      </c>
      <c r="N1412" s="200" t="s">
        <v>45</v>
      </c>
      <c r="O1412" s="42"/>
      <c r="P1412" s="201">
        <f>O1412*H1412</f>
        <v>0</v>
      </c>
      <c r="Q1412" s="201">
        <v>2.0000000000000001E-4</v>
      </c>
      <c r="R1412" s="201">
        <f>Q1412*H1412</f>
        <v>2.7E-2</v>
      </c>
      <c r="S1412" s="201">
        <v>0</v>
      </c>
      <c r="T1412" s="202">
        <f>S1412*H1412</f>
        <v>0</v>
      </c>
      <c r="AR1412" s="24" t="s">
        <v>271</v>
      </c>
      <c r="AT1412" s="24" t="s">
        <v>161</v>
      </c>
      <c r="AU1412" s="24" t="s">
        <v>84</v>
      </c>
      <c r="AY1412" s="24" t="s">
        <v>159</v>
      </c>
      <c r="BE1412" s="203">
        <f>IF(N1412="základní",J1412,0)</f>
        <v>0</v>
      </c>
      <c r="BF1412" s="203">
        <f>IF(N1412="snížená",J1412,0)</f>
        <v>0</v>
      </c>
      <c r="BG1412" s="203">
        <f>IF(N1412="zákl. přenesená",J1412,0)</f>
        <v>0</v>
      </c>
      <c r="BH1412" s="203">
        <f>IF(N1412="sníž. přenesená",J1412,0)</f>
        <v>0</v>
      </c>
      <c r="BI1412" s="203">
        <f>IF(N1412="nulová",J1412,0)</f>
        <v>0</v>
      </c>
      <c r="BJ1412" s="24" t="s">
        <v>82</v>
      </c>
      <c r="BK1412" s="203">
        <f>ROUND(I1412*H1412,2)</f>
        <v>0</v>
      </c>
      <c r="BL1412" s="24" t="s">
        <v>271</v>
      </c>
      <c r="BM1412" s="24" t="s">
        <v>2025</v>
      </c>
    </row>
    <row r="1413" spans="2:65" s="11" customFormat="1" ht="12" x14ac:dyDescent="0.3">
      <c r="B1413" s="204"/>
      <c r="C1413" s="205"/>
      <c r="D1413" s="206" t="s">
        <v>168</v>
      </c>
      <c r="E1413" s="207" t="s">
        <v>30</v>
      </c>
      <c r="F1413" s="208" t="s">
        <v>1658</v>
      </c>
      <c r="G1413" s="205"/>
      <c r="H1413" s="207" t="s">
        <v>30</v>
      </c>
      <c r="I1413" s="209"/>
      <c r="J1413" s="205"/>
      <c r="K1413" s="205"/>
      <c r="L1413" s="210"/>
      <c r="M1413" s="211"/>
      <c r="N1413" s="212"/>
      <c r="O1413" s="212"/>
      <c r="P1413" s="212"/>
      <c r="Q1413" s="212"/>
      <c r="R1413" s="212"/>
      <c r="S1413" s="212"/>
      <c r="T1413" s="213"/>
      <c r="AT1413" s="214" t="s">
        <v>168</v>
      </c>
      <c r="AU1413" s="214" t="s">
        <v>84</v>
      </c>
      <c r="AV1413" s="11" t="s">
        <v>82</v>
      </c>
      <c r="AW1413" s="11" t="s">
        <v>37</v>
      </c>
      <c r="AX1413" s="11" t="s">
        <v>74</v>
      </c>
      <c r="AY1413" s="214" t="s">
        <v>159</v>
      </c>
    </row>
    <row r="1414" spans="2:65" s="12" customFormat="1" ht="12" x14ac:dyDescent="0.3">
      <c r="B1414" s="215"/>
      <c r="C1414" s="216"/>
      <c r="D1414" s="206" t="s">
        <v>168</v>
      </c>
      <c r="E1414" s="217" t="s">
        <v>30</v>
      </c>
      <c r="F1414" s="218" t="s">
        <v>1987</v>
      </c>
      <c r="G1414" s="216"/>
      <c r="H1414" s="219">
        <v>135</v>
      </c>
      <c r="I1414" s="220"/>
      <c r="J1414" s="216"/>
      <c r="K1414" s="216"/>
      <c r="L1414" s="221"/>
      <c r="M1414" s="222"/>
      <c r="N1414" s="223"/>
      <c r="O1414" s="223"/>
      <c r="P1414" s="223"/>
      <c r="Q1414" s="223"/>
      <c r="R1414" s="223"/>
      <c r="S1414" s="223"/>
      <c r="T1414" s="224"/>
      <c r="AT1414" s="225" t="s">
        <v>168</v>
      </c>
      <c r="AU1414" s="225" t="s">
        <v>84</v>
      </c>
      <c r="AV1414" s="12" t="s">
        <v>84</v>
      </c>
      <c r="AW1414" s="12" t="s">
        <v>37</v>
      </c>
      <c r="AX1414" s="12" t="s">
        <v>82</v>
      </c>
      <c r="AY1414" s="225" t="s">
        <v>159</v>
      </c>
    </row>
    <row r="1415" spans="2:65" s="1" customFormat="1" ht="25.5" customHeight="1" x14ac:dyDescent="0.3">
      <c r="B1415" s="41"/>
      <c r="C1415" s="237" t="s">
        <v>2026</v>
      </c>
      <c r="D1415" s="237" t="s">
        <v>422</v>
      </c>
      <c r="E1415" s="238" t="s">
        <v>2027</v>
      </c>
      <c r="F1415" s="239" t="s">
        <v>2028</v>
      </c>
      <c r="G1415" s="240" t="s">
        <v>214</v>
      </c>
      <c r="H1415" s="241">
        <v>155</v>
      </c>
      <c r="I1415" s="242"/>
      <c r="J1415" s="243">
        <f>ROUND(I1415*H1415,2)</f>
        <v>0</v>
      </c>
      <c r="K1415" s="239" t="s">
        <v>30</v>
      </c>
      <c r="L1415" s="244"/>
      <c r="M1415" s="245" t="s">
        <v>30</v>
      </c>
      <c r="N1415" s="246" t="s">
        <v>45</v>
      </c>
      <c r="O1415" s="42"/>
      <c r="P1415" s="201">
        <f>O1415*H1415</f>
        <v>0</v>
      </c>
      <c r="Q1415" s="201">
        <v>1.75E-3</v>
      </c>
      <c r="R1415" s="201">
        <f>Q1415*H1415</f>
        <v>0.27124999999999999</v>
      </c>
      <c r="S1415" s="201">
        <v>0</v>
      </c>
      <c r="T1415" s="202">
        <f>S1415*H1415</f>
        <v>0</v>
      </c>
      <c r="AR1415" s="24" t="s">
        <v>377</v>
      </c>
      <c r="AT1415" s="24" t="s">
        <v>422</v>
      </c>
      <c r="AU1415" s="24" t="s">
        <v>84</v>
      </c>
      <c r="AY1415" s="24" t="s">
        <v>159</v>
      </c>
      <c r="BE1415" s="203">
        <f>IF(N1415="základní",J1415,0)</f>
        <v>0</v>
      </c>
      <c r="BF1415" s="203">
        <f>IF(N1415="snížená",J1415,0)</f>
        <v>0</v>
      </c>
      <c r="BG1415" s="203">
        <f>IF(N1415="zákl. přenesená",J1415,0)</f>
        <v>0</v>
      </c>
      <c r="BH1415" s="203">
        <f>IF(N1415="sníž. přenesená",J1415,0)</f>
        <v>0</v>
      </c>
      <c r="BI1415" s="203">
        <f>IF(N1415="nulová",J1415,0)</f>
        <v>0</v>
      </c>
      <c r="BJ1415" s="24" t="s">
        <v>82</v>
      </c>
      <c r="BK1415" s="203">
        <f>ROUND(I1415*H1415,2)</f>
        <v>0</v>
      </c>
      <c r="BL1415" s="24" t="s">
        <v>271</v>
      </c>
      <c r="BM1415" s="24" t="s">
        <v>2029</v>
      </c>
    </row>
    <row r="1416" spans="2:65" s="11" customFormat="1" ht="12" x14ac:dyDescent="0.3">
      <c r="B1416" s="204"/>
      <c r="C1416" s="205"/>
      <c r="D1416" s="206" t="s">
        <v>168</v>
      </c>
      <c r="E1416" s="207" t="s">
        <v>30</v>
      </c>
      <c r="F1416" s="208" t="s">
        <v>2030</v>
      </c>
      <c r="G1416" s="205"/>
      <c r="H1416" s="207" t="s">
        <v>30</v>
      </c>
      <c r="I1416" s="209"/>
      <c r="J1416" s="205"/>
      <c r="K1416" s="205"/>
      <c r="L1416" s="210"/>
      <c r="M1416" s="211"/>
      <c r="N1416" s="212"/>
      <c r="O1416" s="212"/>
      <c r="P1416" s="212"/>
      <c r="Q1416" s="212"/>
      <c r="R1416" s="212"/>
      <c r="S1416" s="212"/>
      <c r="T1416" s="213"/>
      <c r="AT1416" s="214" t="s">
        <v>168</v>
      </c>
      <c r="AU1416" s="214" t="s">
        <v>84</v>
      </c>
      <c r="AV1416" s="11" t="s">
        <v>82</v>
      </c>
      <c r="AW1416" s="11" t="s">
        <v>37</v>
      </c>
      <c r="AX1416" s="11" t="s">
        <v>74</v>
      </c>
      <c r="AY1416" s="214" t="s">
        <v>159</v>
      </c>
    </row>
    <row r="1417" spans="2:65" s="12" customFormat="1" ht="12" x14ac:dyDescent="0.3">
      <c r="B1417" s="215"/>
      <c r="C1417" s="216"/>
      <c r="D1417" s="206" t="s">
        <v>168</v>
      </c>
      <c r="E1417" s="217" t="s">
        <v>30</v>
      </c>
      <c r="F1417" s="218" t="s">
        <v>2031</v>
      </c>
      <c r="G1417" s="216"/>
      <c r="H1417" s="219">
        <v>149</v>
      </c>
      <c r="I1417" s="220"/>
      <c r="J1417" s="216"/>
      <c r="K1417" s="216"/>
      <c r="L1417" s="221"/>
      <c r="M1417" s="222"/>
      <c r="N1417" s="223"/>
      <c r="O1417" s="223"/>
      <c r="P1417" s="223"/>
      <c r="Q1417" s="223"/>
      <c r="R1417" s="223"/>
      <c r="S1417" s="223"/>
      <c r="T1417" s="224"/>
      <c r="AT1417" s="225" t="s">
        <v>168</v>
      </c>
      <c r="AU1417" s="225" t="s">
        <v>84</v>
      </c>
      <c r="AV1417" s="12" t="s">
        <v>84</v>
      </c>
      <c r="AW1417" s="12" t="s">
        <v>37</v>
      </c>
      <c r="AX1417" s="12" t="s">
        <v>74</v>
      </c>
      <c r="AY1417" s="225" t="s">
        <v>159</v>
      </c>
    </row>
    <row r="1418" spans="2:65" s="11" customFormat="1" ht="12" x14ac:dyDescent="0.3">
      <c r="B1418" s="204"/>
      <c r="C1418" s="205"/>
      <c r="D1418" s="206" t="s">
        <v>168</v>
      </c>
      <c r="E1418" s="207" t="s">
        <v>30</v>
      </c>
      <c r="F1418" s="208" t="s">
        <v>2032</v>
      </c>
      <c r="G1418" s="205"/>
      <c r="H1418" s="207" t="s">
        <v>30</v>
      </c>
      <c r="I1418" s="209"/>
      <c r="J1418" s="205"/>
      <c r="K1418" s="205"/>
      <c r="L1418" s="210"/>
      <c r="M1418" s="211"/>
      <c r="N1418" s="212"/>
      <c r="O1418" s="212"/>
      <c r="P1418" s="212"/>
      <c r="Q1418" s="212"/>
      <c r="R1418" s="212"/>
      <c r="S1418" s="212"/>
      <c r="T1418" s="213"/>
      <c r="AT1418" s="214" t="s">
        <v>168</v>
      </c>
      <c r="AU1418" s="214" t="s">
        <v>84</v>
      </c>
      <c r="AV1418" s="11" t="s">
        <v>82</v>
      </c>
      <c r="AW1418" s="11" t="s">
        <v>37</v>
      </c>
      <c r="AX1418" s="11" t="s">
        <v>74</v>
      </c>
      <c r="AY1418" s="214" t="s">
        <v>159</v>
      </c>
    </row>
    <row r="1419" spans="2:65" s="12" customFormat="1" ht="12" x14ac:dyDescent="0.3">
      <c r="B1419" s="215"/>
      <c r="C1419" s="216"/>
      <c r="D1419" s="206" t="s">
        <v>168</v>
      </c>
      <c r="E1419" s="217" t="s">
        <v>30</v>
      </c>
      <c r="F1419" s="218" t="s">
        <v>2033</v>
      </c>
      <c r="G1419" s="216"/>
      <c r="H1419" s="219">
        <v>6</v>
      </c>
      <c r="I1419" s="220"/>
      <c r="J1419" s="216"/>
      <c r="K1419" s="216"/>
      <c r="L1419" s="221"/>
      <c r="M1419" s="222"/>
      <c r="N1419" s="223"/>
      <c r="O1419" s="223"/>
      <c r="P1419" s="223"/>
      <c r="Q1419" s="223"/>
      <c r="R1419" s="223"/>
      <c r="S1419" s="223"/>
      <c r="T1419" s="224"/>
      <c r="AT1419" s="225" t="s">
        <v>168</v>
      </c>
      <c r="AU1419" s="225" t="s">
        <v>84</v>
      </c>
      <c r="AV1419" s="12" t="s">
        <v>84</v>
      </c>
      <c r="AW1419" s="12" t="s">
        <v>37</v>
      </c>
      <c r="AX1419" s="12" t="s">
        <v>74</v>
      </c>
      <c r="AY1419" s="225" t="s">
        <v>159</v>
      </c>
    </row>
    <row r="1420" spans="2:65" s="13" customFormat="1" ht="12" x14ac:dyDescent="0.3">
      <c r="B1420" s="226"/>
      <c r="C1420" s="227"/>
      <c r="D1420" s="206" t="s">
        <v>168</v>
      </c>
      <c r="E1420" s="228" t="s">
        <v>30</v>
      </c>
      <c r="F1420" s="229" t="s">
        <v>186</v>
      </c>
      <c r="G1420" s="227"/>
      <c r="H1420" s="230">
        <v>155</v>
      </c>
      <c r="I1420" s="231"/>
      <c r="J1420" s="227"/>
      <c r="K1420" s="227"/>
      <c r="L1420" s="232"/>
      <c r="M1420" s="233"/>
      <c r="N1420" s="234"/>
      <c r="O1420" s="234"/>
      <c r="P1420" s="234"/>
      <c r="Q1420" s="234"/>
      <c r="R1420" s="234"/>
      <c r="S1420" s="234"/>
      <c r="T1420" s="235"/>
      <c r="AT1420" s="236" t="s">
        <v>168</v>
      </c>
      <c r="AU1420" s="236" t="s">
        <v>84</v>
      </c>
      <c r="AV1420" s="13" t="s">
        <v>166</v>
      </c>
      <c r="AW1420" s="13" t="s">
        <v>37</v>
      </c>
      <c r="AX1420" s="13" t="s">
        <v>82</v>
      </c>
      <c r="AY1420" s="236" t="s">
        <v>159</v>
      </c>
    </row>
    <row r="1421" spans="2:65" s="1" customFormat="1" ht="38.25" customHeight="1" x14ac:dyDescent="0.3">
      <c r="B1421" s="41"/>
      <c r="C1421" s="192" t="s">
        <v>2034</v>
      </c>
      <c r="D1421" s="192" t="s">
        <v>161</v>
      </c>
      <c r="E1421" s="193" t="s">
        <v>2035</v>
      </c>
      <c r="F1421" s="194" t="s">
        <v>2036</v>
      </c>
      <c r="G1421" s="195" t="s">
        <v>208</v>
      </c>
      <c r="H1421" s="196">
        <v>0.38300000000000001</v>
      </c>
      <c r="I1421" s="197"/>
      <c r="J1421" s="198">
        <f>ROUND(I1421*H1421,2)</f>
        <v>0</v>
      </c>
      <c r="K1421" s="194" t="s">
        <v>165</v>
      </c>
      <c r="L1421" s="61"/>
      <c r="M1421" s="199" t="s">
        <v>30</v>
      </c>
      <c r="N1421" s="200" t="s">
        <v>45</v>
      </c>
      <c r="O1421" s="42"/>
      <c r="P1421" s="201">
        <f>O1421*H1421</f>
        <v>0</v>
      </c>
      <c r="Q1421" s="201">
        <v>0</v>
      </c>
      <c r="R1421" s="201">
        <f>Q1421*H1421</f>
        <v>0</v>
      </c>
      <c r="S1421" s="201">
        <v>0</v>
      </c>
      <c r="T1421" s="202">
        <f>S1421*H1421</f>
        <v>0</v>
      </c>
      <c r="AR1421" s="24" t="s">
        <v>271</v>
      </c>
      <c r="AT1421" s="24" t="s">
        <v>161</v>
      </c>
      <c r="AU1421" s="24" t="s">
        <v>84</v>
      </c>
      <c r="AY1421" s="24" t="s">
        <v>159</v>
      </c>
      <c r="BE1421" s="203">
        <f>IF(N1421="základní",J1421,0)</f>
        <v>0</v>
      </c>
      <c r="BF1421" s="203">
        <f>IF(N1421="snížená",J1421,0)</f>
        <v>0</v>
      </c>
      <c r="BG1421" s="203">
        <f>IF(N1421="zákl. přenesená",J1421,0)</f>
        <v>0</v>
      </c>
      <c r="BH1421" s="203">
        <f>IF(N1421="sníž. přenesená",J1421,0)</f>
        <v>0</v>
      </c>
      <c r="BI1421" s="203">
        <f>IF(N1421="nulová",J1421,0)</f>
        <v>0</v>
      </c>
      <c r="BJ1421" s="24" t="s">
        <v>82</v>
      </c>
      <c r="BK1421" s="203">
        <f>ROUND(I1421*H1421,2)</f>
        <v>0</v>
      </c>
      <c r="BL1421" s="24" t="s">
        <v>271</v>
      </c>
      <c r="BM1421" s="24" t="s">
        <v>2037</v>
      </c>
    </row>
    <row r="1422" spans="2:65" s="10" customFormat="1" ht="29.85" customHeight="1" x14ac:dyDescent="0.35">
      <c r="B1422" s="176"/>
      <c r="C1422" s="177"/>
      <c r="D1422" s="178" t="s">
        <v>73</v>
      </c>
      <c r="E1422" s="190" t="s">
        <v>2038</v>
      </c>
      <c r="F1422" s="190" t="s">
        <v>2039</v>
      </c>
      <c r="G1422" s="177"/>
      <c r="H1422" s="177"/>
      <c r="I1422" s="180"/>
      <c r="J1422" s="191">
        <f>BK1422</f>
        <v>0</v>
      </c>
      <c r="K1422" s="177"/>
      <c r="L1422" s="182"/>
      <c r="M1422" s="183"/>
      <c r="N1422" s="184"/>
      <c r="O1422" s="184"/>
      <c r="P1422" s="185">
        <f>SUM(P1423:P1437)</f>
        <v>0</v>
      </c>
      <c r="Q1422" s="184"/>
      <c r="R1422" s="185">
        <f>SUM(R1423:R1437)</f>
        <v>0.40266000000000002</v>
      </c>
      <c r="S1422" s="184"/>
      <c r="T1422" s="186">
        <f>SUM(T1423:T1437)</f>
        <v>0</v>
      </c>
      <c r="AR1422" s="187" t="s">
        <v>84</v>
      </c>
      <c r="AT1422" s="188" t="s">
        <v>73</v>
      </c>
      <c r="AU1422" s="188" t="s">
        <v>82</v>
      </c>
      <c r="AY1422" s="187" t="s">
        <v>159</v>
      </c>
      <c r="BK1422" s="189">
        <f>SUM(BK1423:BK1437)</f>
        <v>0</v>
      </c>
    </row>
    <row r="1423" spans="2:65" s="1" customFormat="1" ht="16.5" customHeight="1" x14ac:dyDescent="0.3">
      <c r="B1423" s="41"/>
      <c r="C1423" s="192" t="s">
        <v>2040</v>
      </c>
      <c r="D1423" s="192" t="s">
        <v>161</v>
      </c>
      <c r="E1423" s="193" t="s">
        <v>2041</v>
      </c>
      <c r="F1423" s="194" t="s">
        <v>2042</v>
      </c>
      <c r="G1423" s="195" t="s">
        <v>214</v>
      </c>
      <c r="H1423" s="196">
        <v>99</v>
      </c>
      <c r="I1423" s="197"/>
      <c r="J1423" s="198">
        <f>ROUND(I1423*H1423,2)</f>
        <v>0</v>
      </c>
      <c r="K1423" s="194" t="s">
        <v>165</v>
      </c>
      <c r="L1423" s="61"/>
      <c r="M1423" s="199" t="s">
        <v>30</v>
      </c>
      <c r="N1423" s="200" t="s">
        <v>45</v>
      </c>
      <c r="O1423" s="42"/>
      <c r="P1423" s="201">
        <f>O1423*H1423</f>
        <v>0</v>
      </c>
      <c r="Q1423" s="201">
        <v>2.4000000000000001E-4</v>
      </c>
      <c r="R1423" s="201">
        <f>Q1423*H1423</f>
        <v>2.376E-2</v>
      </c>
      <c r="S1423" s="201">
        <v>0</v>
      </c>
      <c r="T1423" s="202">
        <f>S1423*H1423</f>
        <v>0</v>
      </c>
      <c r="AR1423" s="24" t="s">
        <v>271</v>
      </c>
      <c r="AT1423" s="24" t="s">
        <v>161</v>
      </c>
      <c r="AU1423" s="24" t="s">
        <v>84</v>
      </c>
      <c r="AY1423" s="24" t="s">
        <v>159</v>
      </c>
      <c r="BE1423" s="203">
        <f>IF(N1423="základní",J1423,0)</f>
        <v>0</v>
      </c>
      <c r="BF1423" s="203">
        <f>IF(N1423="snížená",J1423,0)</f>
        <v>0</v>
      </c>
      <c r="BG1423" s="203">
        <f>IF(N1423="zákl. přenesená",J1423,0)</f>
        <v>0</v>
      </c>
      <c r="BH1423" s="203">
        <f>IF(N1423="sníž. přenesená",J1423,0)</f>
        <v>0</v>
      </c>
      <c r="BI1423" s="203">
        <f>IF(N1423="nulová",J1423,0)</f>
        <v>0</v>
      </c>
      <c r="BJ1423" s="24" t="s">
        <v>82</v>
      </c>
      <c r="BK1423" s="203">
        <f>ROUND(I1423*H1423,2)</f>
        <v>0</v>
      </c>
      <c r="BL1423" s="24" t="s">
        <v>271</v>
      </c>
      <c r="BM1423" s="24" t="s">
        <v>2043</v>
      </c>
    </row>
    <row r="1424" spans="2:65" s="11" customFormat="1" ht="12" x14ac:dyDescent="0.3">
      <c r="B1424" s="204"/>
      <c r="C1424" s="205"/>
      <c r="D1424" s="206" t="s">
        <v>168</v>
      </c>
      <c r="E1424" s="207" t="s">
        <v>30</v>
      </c>
      <c r="F1424" s="208" t="s">
        <v>2044</v>
      </c>
      <c r="G1424" s="205"/>
      <c r="H1424" s="207" t="s">
        <v>30</v>
      </c>
      <c r="I1424" s="209"/>
      <c r="J1424" s="205"/>
      <c r="K1424" s="205"/>
      <c r="L1424" s="210"/>
      <c r="M1424" s="211"/>
      <c r="N1424" s="212"/>
      <c r="O1424" s="212"/>
      <c r="P1424" s="212"/>
      <c r="Q1424" s="212"/>
      <c r="R1424" s="212"/>
      <c r="S1424" s="212"/>
      <c r="T1424" s="213"/>
      <c r="AT1424" s="214" t="s">
        <v>168</v>
      </c>
      <c r="AU1424" s="214" t="s">
        <v>84</v>
      </c>
      <c r="AV1424" s="11" t="s">
        <v>82</v>
      </c>
      <c r="AW1424" s="11" t="s">
        <v>37</v>
      </c>
      <c r="AX1424" s="11" t="s">
        <v>74</v>
      </c>
      <c r="AY1424" s="214" t="s">
        <v>159</v>
      </c>
    </row>
    <row r="1425" spans="2:65" s="12" customFormat="1" ht="12" x14ac:dyDescent="0.3">
      <c r="B1425" s="215"/>
      <c r="C1425" s="216"/>
      <c r="D1425" s="206" t="s">
        <v>168</v>
      </c>
      <c r="E1425" s="217" t="s">
        <v>30</v>
      </c>
      <c r="F1425" s="218" t="s">
        <v>2045</v>
      </c>
      <c r="G1425" s="216"/>
      <c r="H1425" s="219">
        <v>99</v>
      </c>
      <c r="I1425" s="220"/>
      <c r="J1425" s="216"/>
      <c r="K1425" s="216"/>
      <c r="L1425" s="221"/>
      <c r="M1425" s="222"/>
      <c r="N1425" s="223"/>
      <c r="O1425" s="223"/>
      <c r="P1425" s="223"/>
      <c r="Q1425" s="223"/>
      <c r="R1425" s="223"/>
      <c r="S1425" s="223"/>
      <c r="T1425" s="224"/>
      <c r="AT1425" s="225" t="s">
        <v>168</v>
      </c>
      <c r="AU1425" s="225" t="s">
        <v>84</v>
      </c>
      <c r="AV1425" s="12" t="s">
        <v>84</v>
      </c>
      <c r="AW1425" s="12" t="s">
        <v>37</v>
      </c>
      <c r="AX1425" s="12" t="s">
        <v>82</v>
      </c>
      <c r="AY1425" s="225" t="s">
        <v>159</v>
      </c>
    </row>
    <row r="1426" spans="2:65" s="11" customFormat="1" ht="12" x14ac:dyDescent="0.3">
      <c r="B1426" s="204"/>
      <c r="C1426" s="205"/>
      <c r="D1426" s="206" t="s">
        <v>168</v>
      </c>
      <c r="E1426" s="207" t="s">
        <v>30</v>
      </c>
      <c r="F1426" s="208" t="s">
        <v>2046</v>
      </c>
      <c r="G1426" s="205"/>
      <c r="H1426" s="207" t="s">
        <v>30</v>
      </c>
      <c r="I1426" s="209"/>
      <c r="J1426" s="205"/>
      <c r="K1426" s="205"/>
      <c r="L1426" s="210"/>
      <c r="M1426" s="211"/>
      <c r="N1426" s="212"/>
      <c r="O1426" s="212"/>
      <c r="P1426" s="212"/>
      <c r="Q1426" s="212"/>
      <c r="R1426" s="212"/>
      <c r="S1426" s="212"/>
      <c r="T1426" s="213"/>
      <c r="AT1426" s="214" t="s">
        <v>168</v>
      </c>
      <c r="AU1426" s="214" t="s">
        <v>84</v>
      </c>
      <c r="AV1426" s="11" t="s">
        <v>82</v>
      </c>
      <c r="AW1426" s="11" t="s">
        <v>37</v>
      </c>
      <c r="AX1426" s="11" t="s">
        <v>74</v>
      </c>
      <c r="AY1426" s="214" t="s">
        <v>159</v>
      </c>
    </row>
    <row r="1427" spans="2:65" s="1" customFormat="1" ht="16.5" customHeight="1" x14ac:dyDescent="0.3">
      <c r="B1427" s="41"/>
      <c r="C1427" s="192" t="s">
        <v>2047</v>
      </c>
      <c r="D1427" s="192" t="s">
        <v>161</v>
      </c>
      <c r="E1427" s="193" t="s">
        <v>2048</v>
      </c>
      <c r="F1427" s="194" t="s">
        <v>2049</v>
      </c>
      <c r="G1427" s="195" t="s">
        <v>214</v>
      </c>
      <c r="H1427" s="196">
        <v>5</v>
      </c>
      <c r="I1427" s="197"/>
      <c r="J1427" s="198">
        <f>ROUND(I1427*H1427,2)</f>
        <v>0</v>
      </c>
      <c r="K1427" s="194" t="s">
        <v>30</v>
      </c>
      <c r="L1427" s="61"/>
      <c r="M1427" s="199" t="s">
        <v>30</v>
      </c>
      <c r="N1427" s="200" t="s">
        <v>45</v>
      </c>
      <c r="O1427" s="42"/>
      <c r="P1427" s="201">
        <f>O1427*H1427</f>
        <v>0</v>
      </c>
      <c r="Q1427" s="201">
        <v>2.4000000000000001E-4</v>
      </c>
      <c r="R1427" s="201">
        <f>Q1427*H1427</f>
        <v>1.2000000000000001E-3</v>
      </c>
      <c r="S1427" s="201">
        <v>0</v>
      </c>
      <c r="T1427" s="202">
        <f>S1427*H1427</f>
        <v>0</v>
      </c>
      <c r="AR1427" s="24" t="s">
        <v>271</v>
      </c>
      <c r="AT1427" s="24" t="s">
        <v>161</v>
      </c>
      <c r="AU1427" s="24" t="s">
        <v>84</v>
      </c>
      <c r="AY1427" s="24" t="s">
        <v>159</v>
      </c>
      <c r="BE1427" s="203">
        <f>IF(N1427="základní",J1427,0)</f>
        <v>0</v>
      </c>
      <c r="BF1427" s="203">
        <f>IF(N1427="snížená",J1427,0)</f>
        <v>0</v>
      </c>
      <c r="BG1427" s="203">
        <f>IF(N1427="zákl. přenesená",J1427,0)</f>
        <v>0</v>
      </c>
      <c r="BH1427" s="203">
        <f>IF(N1427="sníž. přenesená",J1427,0)</f>
        <v>0</v>
      </c>
      <c r="BI1427" s="203">
        <f>IF(N1427="nulová",J1427,0)</f>
        <v>0</v>
      </c>
      <c r="BJ1427" s="24" t="s">
        <v>82</v>
      </c>
      <c r="BK1427" s="203">
        <f>ROUND(I1427*H1427,2)</f>
        <v>0</v>
      </c>
      <c r="BL1427" s="24" t="s">
        <v>271</v>
      </c>
      <c r="BM1427" s="24" t="s">
        <v>2050</v>
      </c>
    </row>
    <row r="1428" spans="2:65" s="11" customFormat="1" ht="12" x14ac:dyDescent="0.3">
      <c r="B1428" s="204"/>
      <c r="C1428" s="205"/>
      <c r="D1428" s="206" t="s">
        <v>168</v>
      </c>
      <c r="E1428" s="207" t="s">
        <v>30</v>
      </c>
      <c r="F1428" s="208" t="s">
        <v>2044</v>
      </c>
      <c r="G1428" s="205"/>
      <c r="H1428" s="207" t="s">
        <v>30</v>
      </c>
      <c r="I1428" s="209"/>
      <c r="J1428" s="205"/>
      <c r="K1428" s="205"/>
      <c r="L1428" s="210"/>
      <c r="M1428" s="211"/>
      <c r="N1428" s="212"/>
      <c r="O1428" s="212"/>
      <c r="P1428" s="212"/>
      <c r="Q1428" s="212"/>
      <c r="R1428" s="212"/>
      <c r="S1428" s="212"/>
      <c r="T1428" s="213"/>
      <c r="AT1428" s="214" t="s">
        <v>168</v>
      </c>
      <c r="AU1428" s="214" t="s">
        <v>84</v>
      </c>
      <c r="AV1428" s="11" t="s">
        <v>82</v>
      </c>
      <c r="AW1428" s="11" t="s">
        <v>37</v>
      </c>
      <c r="AX1428" s="11" t="s">
        <v>74</v>
      </c>
      <c r="AY1428" s="214" t="s">
        <v>159</v>
      </c>
    </row>
    <row r="1429" spans="2:65" s="11" customFormat="1" ht="12" x14ac:dyDescent="0.3">
      <c r="B1429" s="204"/>
      <c r="C1429" s="205"/>
      <c r="D1429" s="206" t="s">
        <v>168</v>
      </c>
      <c r="E1429" s="207" t="s">
        <v>30</v>
      </c>
      <c r="F1429" s="208" t="s">
        <v>2051</v>
      </c>
      <c r="G1429" s="205"/>
      <c r="H1429" s="207" t="s">
        <v>30</v>
      </c>
      <c r="I1429" s="209"/>
      <c r="J1429" s="205"/>
      <c r="K1429" s="205"/>
      <c r="L1429" s="210"/>
      <c r="M1429" s="211"/>
      <c r="N1429" s="212"/>
      <c r="O1429" s="212"/>
      <c r="P1429" s="212"/>
      <c r="Q1429" s="212"/>
      <c r="R1429" s="212"/>
      <c r="S1429" s="212"/>
      <c r="T1429" s="213"/>
      <c r="AT1429" s="214" t="s">
        <v>168</v>
      </c>
      <c r="AU1429" s="214" t="s">
        <v>84</v>
      </c>
      <c r="AV1429" s="11" t="s">
        <v>82</v>
      </c>
      <c r="AW1429" s="11" t="s">
        <v>37</v>
      </c>
      <c r="AX1429" s="11" t="s">
        <v>74</v>
      </c>
      <c r="AY1429" s="214" t="s">
        <v>159</v>
      </c>
    </row>
    <row r="1430" spans="2:65" s="11" customFormat="1" ht="12" x14ac:dyDescent="0.3">
      <c r="B1430" s="204"/>
      <c r="C1430" s="205"/>
      <c r="D1430" s="206" t="s">
        <v>168</v>
      </c>
      <c r="E1430" s="207" t="s">
        <v>30</v>
      </c>
      <c r="F1430" s="208" t="s">
        <v>2052</v>
      </c>
      <c r="G1430" s="205"/>
      <c r="H1430" s="207" t="s">
        <v>30</v>
      </c>
      <c r="I1430" s="209"/>
      <c r="J1430" s="205"/>
      <c r="K1430" s="205"/>
      <c r="L1430" s="210"/>
      <c r="M1430" s="211"/>
      <c r="N1430" s="212"/>
      <c r="O1430" s="212"/>
      <c r="P1430" s="212"/>
      <c r="Q1430" s="212"/>
      <c r="R1430" s="212"/>
      <c r="S1430" s="212"/>
      <c r="T1430" s="213"/>
      <c r="AT1430" s="214" t="s">
        <v>168</v>
      </c>
      <c r="AU1430" s="214" t="s">
        <v>84</v>
      </c>
      <c r="AV1430" s="11" t="s">
        <v>82</v>
      </c>
      <c r="AW1430" s="11" t="s">
        <v>37</v>
      </c>
      <c r="AX1430" s="11" t="s">
        <v>74</v>
      </c>
      <c r="AY1430" s="214" t="s">
        <v>159</v>
      </c>
    </row>
    <row r="1431" spans="2:65" s="12" customFormat="1" ht="12" x14ac:dyDescent="0.3">
      <c r="B1431" s="215"/>
      <c r="C1431" s="216"/>
      <c r="D1431" s="206" t="s">
        <v>168</v>
      </c>
      <c r="E1431" s="217" t="s">
        <v>30</v>
      </c>
      <c r="F1431" s="218" t="s">
        <v>2053</v>
      </c>
      <c r="G1431" s="216"/>
      <c r="H1431" s="219">
        <v>5</v>
      </c>
      <c r="I1431" s="220"/>
      <c r="J1431" s="216"/>
      <c r="K1431" s="216"/>
      <c r="L1431" s="221"/>
      <c r="M1431" s="222"/>
      <c r="N1431" s="223"/>
      <c r="O1431" s="223"/>
      <c r="P1431" s="223"/>
      <c r="Q1431" s="223"/>
      <c r="R1431" s="223"/>
      <c r="S1431" s="223"/>
      <c r="T1431" s="224"/>
      <c r="AT1431" s="225" t="s">
        <v>168</v>
      </c>
      <c r="AU1431" s="225" t="s">
        <v>84</v>
      </c>
      <c r="AV1431" s="12" t="s">
        <v>84</v>
      </c>
      <c r="AW1431" s="12" t="s">
        <v>37</v>
      </c>
      <c r="AX1431" s="12" t="s">
        <v>82</v>
      </c>
      <c r="AY1431" s="225" t="s">
        <v>159</v>
      </c>
    </row>
    <row r="1432" spans="2:65" s="1" customFormat="1" ht="16.5" customHeight="1" x14ac:dyDescent="0.3">
      <c r="B1432" s="41"/>
      <c r="C1432" s="192" t="s">
        <v>2054</v>
      </c>
      <c r="D1432" s="192" t="s">
        <v>161</v>
      </c>
      <c r="E1432" s="193" t="s">
        <v>2055</v>
      </c>
      <c r="F1432" s="194" t="s">
        <v>2056</v>
      </c>
      <c r="G1432" s="195" t="s">
        <v>214</v>
      </c>
      <c r="H1432" s="196">
        <v>99</v>
      </c>
      <c r="I1432" s="197"/>
      <c r="J1432" s="198">
        <f>ROUND(I1432*H1432,2)</f>
        <v>0</v>
      </c>
      <c r="K1432" s="194" t="s">
        <v>165</v>
      </c>
      <c r="L1432" s="61"/>
      <c r="M1432" s="199" t="s">
        <v>30</v>
      </c>
      <c r="N1432" s="200" t="s">
        <v>45</v>
      </c>
      <c r="O1432" s="42"/>
      <c r="P1432" s="201">
        <f>O1432*H1432</f>
        <v>0</v>
      </c>
      <c r="Q1432" s="201">
        <v>3.5000000000000001E-3</v>
      </c>
      <c r="R1432" s="201">
        <f>Q1432*H1432</f>
        <v>0.34650000000000003</v>
      </c>
      <c r="S1432" s="201">
        <v>0</v>
      </c>
      <c r="T1432" s="202">
        <f>S1432*H1432</f>
        <v>0</v>
      </c>
      <c r="AR1432" s="24" t="s">
        <v>271</v>
      </c>
      <c r="AT1432" s="24" t="s">
        <v>161</v>
      </c>
      <c r="AU1432" s="24" t="s">
        <v>84</v>
      </c>
      <c r="AY1432" s="24" t="s">
        <v>159</v>
      </c>
      <c r="BE1432" s="203">
        <f>IF(N1432="základní",J1432,0)</f>
        <v>0</v>
      </c>
      <c r="BF1432" s="203">
        <f>IF(N1432="snížená",J1432,0)</f>
        <v>0</v>
      </c>
      <c r="BG1432" s="203">
        <f>IF(N1432="zákl. přenesená",J1432,0)</f>
        <v>0</v>
      </c>
      <c r="BH1432" s="203">
        <f>IF(N1432="sníž. přenesená",J1432,0)</f>
        <v>0</v>
      </c>
      <c r="BI1432" s="203">
        <f>IF(N1432="nulová",J1432,0)</f>
        <v>0</v>
      </c>
      <c r="BJ1432" s="24" t="s">
        <v>82</v>
      </c>
      <c r="BK1432" s="203">
        <f>ROUND(I1432*H1432,2)</f>
        <v>0</v>
      </c>
      <c r="BL1432" s="24" t="s">
        <v>271</v>
      </c>
      <c r="BM1432" s="24" t="s">
        <v>2057</v>
      </c>
    </row>
    <row r="1433" spans="2:65" s="1" customFormat="1" ht="16.5" customHeight="1" x14ac:dyDescent="0.3">
      <c r="B1433" s="41"/>
      <c r="C1433" s="192" t="s">
        <v>2058</v>
      </c>
      <c r="D1433" s="192" t="s">
        <v>161</v>
      </c>
      <c r="E1433" s="193" t="s">
        <v>2059</v>
      </c>
      <c r="F1433" s="194" t="s">
        <v>2060</v>
      </c>
      <c r="G1433" s="195" t="s">
        <v>214</v>
      </c>
      <c r="H1433" s="196">
        <v>104</v>
      </c>
      <c r="I1433" s="197"/>
      <c r="J1433" s="198">
        <f>ROUND(I1433*H1433,2)</f>
        <v>0</v>
      </c>
      <c r="K1433" s="194" t="s">
        <v>165</v>
      </c>
      <c r="L1433" s="61"/>
      <c r="M1433" s="199" t="s">
        <v>30</v>
      </c>
      <c r="N1433" s="200" t="s">
        <v>45</v>
      </c>
      <c r="O1433" s="42"/>
      <c r="P1433" s="201">
        <f>O1433*H1433</f>
        <v>0</v>
      </c>
      <c r="Q1433" s="201">
        <v>2.9999999999999997E-4</v>
      </c>
      <c r="R1433" s="201">
        <f>Q1433*H1433</f>
        <v>3.1199999999999999E-2</v>
      </c>
      <c r="S1433" s="201">
        <v>0</v>
      </c>
      <c r="T1433" s="202">
        <f>S1433*H1433</f>
        <v>0</v>
      </c>
      <c r="AR1433" s="24" t="s">
        <v>271</v>
      </c>
      <c r="AT1433" s="24" t="s">
        <v>161</v>
      </c>
      <c r="AU1433" s="24" t="s">
        <v>84</v>
      </c>
      <c r="AY1433" s="24" t="s">
        <v>159</v>
      </c>
      <c r="BE1433" s="203">
        <f>IF(N1433="základní",J1433,0)</f>
        <v>0</v>
      </c>
      <c r="BF1433" s="203">
        <f>IF(N1433="snížená",J1433,0)</f>
        <v>0</v>
      </c>
      <c r="BG1433" s="203">
        <f>IF(N1433="zákl. přenesená",J1433,0)</f>
        <v>0</v>
      </c>
      <c r="BH1433" s="203">
        <f>IF(N1433="sníž. přenesená",J1433,0)</f>
        <v>0</v>
      </c>
      <c r="BI1433" s="203">
        <f>IF(N1433="nulová",J1433,0)</f>
        <v>0</v>
      </c>
      <c r="BJ1433" s="24" t="s">
        <v>82</v>
      </c>
      <c r="BK1433" s="203">
        <f>ROUND(I1433*H1433,2)</f>
        <v>0</v>
      </c>
      <c r="BL1433" s="24" t="s">
        <v>271</v>
      </c>
      <c r="BM1433" s="24" t="s">
        <v>2061</v>
      </c>
    </row>
    <row r="1434" spans="2:65" s="11" customFormat="1" ht="12" x14ac:dyDescent="0.3">
      <c r="B1434" s="204"/>
      <c r="C1434" s="205"/>
      <c r="D1434" s="206" t="s">
        <v>168</v>
      </c>
      <c r="E1434" s="207" t="s">
        <v>30</v>
      </c>
      <c r="F1434" s="208" t="s">
        <v>2062</v>
      </c>
      <c r="G1434" s="205"/>
      <c r="H1434" s="207" t="s">
        <v>30</v>
      </c>
      <c r="I1434" s="209"/>
      <c r="J1434" s="205"/>
      <c r="K1434" s="205"/>
      <c r="L1434" s="210"/>
      <c r="M1434" s="211"/>
      <c r="N1434" s="212"/>
      <c r="O1434" s="212"/>
      <c r="P1434" s="212"/>
      <c r="Q1434" s="212"/>
      <c r="R1434" s="212"/>
      <c r="S1434" s="212"/>
      <c r="T1434" s="213"/>
      <c r="AT1434" s="214" t="s">
        <v>168</v>
      </c>
      <c r="AU1434" s="214" t="s">
        <v>84</v>
      </c>
      <c r="AV1434" s="11" t="s">
        <v>82</v>
      </c>
      <c r="AW1434" s="11" t="s">
        <v>37</v>
      </c>
      <c r="AX1434" s="11" t="s">
        <v>74</v>
      </c>
      <c r="AY1434" s="214" t="s">
        <v>159</v>
      </c>
    </row>
    <row r="1435" spans="2:65" s="11" customFormat="1" ht="12" x14ac:dyDescent="0.3">
      <c r="B1435" s="204"/>
      <c r="C1435" s="205"/>
      <c r="D1435" s="206" t="s">
        <v>168</v>
      </c>
      <c r="E1435" s="207" t="s">
        <v>30</v>
      </c>
      <c r="F1435" s="208" t="s">
        <v>2063</v>
      </c>
      <c r="G1435" s="205"/>
      <c r="H1435" s="207" t="s">
        <v>30</v>
      </c>
      <c r="I1435" s="209"/>
      <c r="J1435" s="205"/>
      <c r="K1435" s="205"/>
      <c r="L1435" s="210"/>
      <c r="M1435" s="211"/>
      <c r="N1435" s="212"/>
      <c r="O1435" s="212"/>
      <c r="P1435" s="212"/>
      <c r="Q1435" s="212"/>
      <c r="R1435" s="212"/>
      <c r="S1435" s="212"/>
      <c r="T1435" s="213"/>
      <c r="AT1435" s="214" t="s">
        <v>168</v>
      </c>
      <c r="AU1435" s="214" t="s">
        <v>84</v>
      </c>
      <c r="AV1435" s="11" t="s">
        <v>82</v>
      </c>
      <c r="AW1435" s="11" t="s">
        <v>37</v>
      </c>
      <c r="AX1435" s="11" t="s">
        <v>74</v>
      </c>
      <c r="AY1435" s="214" t="s">
        <v>159</v>
      </c>
    </row>
    <row r="1436" spans="2:65" s="12" customFormat="1" ht="12" x14ac:dyDescent="0.3">
      <c r="B1436" s="215"/>
      <c r="C1436" s="216"/>
      <c r="D1436" s="206" t="s">
        <v>168</v>
      </c>
      <c r="E1436" s="217" t="s">
        <v>30</v>
      </c>
      <c r="F1436" s="218" t="s">
        <v>2064</v>
      </c>
      <c r="G1436" s="216"/>
      <c r="H1436" s="219">
        <v>104</v>
      </c>
      <c r="I1436" s="220"/>
      <c r="J1436" s="216"/>
      <c r="K1436" s="216"/>
      <c r="L1436" s="221"/>
      <c r="M1436" s="222"/>
      <c r="N1436" s="223"/>
      <c r="O1436" s="223"/>
      <c r="P1436" s="223"/>
      <c r="Q1436" s="223"/>
      <c r="R1436" s="223"/>
      <c r="S1436" s="223"/>
      <c r="T1436" s="224"/>
      <c r="AT1436" s="225" t="s">
        <v>168</v>
      </c>
      <c r="AU1436" s="225" t="s">
        <v>84</v>
      </c>
      <c r="AV1436" s="12" t="s">
        <v>84</v>
      </c>
      <c r="AW1436" s="12" t="s">
        <v>37</v>
      </c>
      <c r="AX1436" s="12" t="s">
        <v>82</v>
      </c>
      <c r="AY1436" s="225" t="s">
        <v>159</v>
      </c>
    </row>
    <row r="1437" spans="2:65" s="1" customFormat="1" ht="25.5" customHeight="1" x14ac:dyDescent="0.3">
      <c r="B1437" s="41"/>
      <c r="C1437" s="192" t="s">
        <v>2065</v>
      </c>
      <c r="D1437" s="192" t="s">
        <v>161</v>
      </c>
      <c r="E1437" s="193" t="s">
        <v>2066</v>
      </c>
      <c r="F1437" s="194" t="s">
        <v>2067</v>
      </c>
      <c r="G1437" s="195" t="s">
        <v>208</v>
      </c>
      <c r="H1437" s="196">
        <v>0.40300000000000002</v>
      </c>
      <c r="I1437" s="197"/>
      <c r="J1437" s="198">
        <f>ROUND(I1437*H1437,2)</f>
        <v>0</v>
      </c>
      <c r="K1437" s="194" t="s">
        <v>165</v>
      </c>
      <c r="L1437" s="61"/>
      <c r="M1437" s="199" t="s">
        <v>30</v>
      </c>
      <c r="N1437" s="200" t="s">
        <v>45</v>
      </c>
      <c r="O1437" s="42"/>
      <c r="P1437" s="201">
        <f>O1437*H1437</f>
        <v>0</v>
      </c>
      <c r="Q1437" s="201">
        <v>0</v>
      </c>
      <c r="R1437" s="201">
        <f>Q1437*H1437</f>
        <v>0</v>
      </c>
      <c r="S1437" s="201">
        <v>0</v>
      </c>
      <c r="T1437" s="202">
        <f>S1437*H1437</f>
        <v>0</v>
      </c>
      <c r="AR1437" s="24" t="s">
        <v>271</v>
      </c>
      <c r="AT1437" s="24" t="s">
        <v>161</v>
      </c>
      <c r="AU1437" s="24" t="s">
        <v>84</v>
      </c>
      <c r="AY1437" s="24" t="s">
        <v>159</v>
      </c>
      <c r="BE1437" s="203">
        <f>IF(N1437="základní",J1437,0)</f>
        <v>0</v>
      </c>
      <c r="BF1437" s="203">
        <f>IF(N1437="snížená",J1437,0)</f>
        <v>0</v>
      </c>
      <c r="BG1437" s="203">
        <f>IF(N1437="zákl. přenesená",J1437,0)</f>
        <v>0</v>
      </c>
      <c r="BH1437" s="203">
        <f>IF(N1437="sníž. přenesená",J1437,0)</f>
        <v>0</v>
      </c>
      <c r="BI1437" s="203">
        <f>IF(N1437="nulová",J1437,0)</f>
        <v>0</v>
      </c>
      <c r="BJ1437" s="24" t="s">
        <v>82</v>
      </c>
      <c r="BK1437" s="203">
        <f>ROUND(I1437*H1437,2)</f>
        <v>0</v>
      </c>
      <c r="BL1437" s="24" t="s">
        <v>271</v>
      </c>
      <c r="BM1437" s="24" t="s">
        <v>2068</v>
      </c>
    </row>
    <row r="1438" spans="2:65" s="10" customFormat="1" ht="29.85" customHeight="1" x14ac:dyDescent="0.35">
      <c r="B1438" s="176"/>
      <c r="C1438" s="177"/>
      <c r="D1438" s="178" t="s">
        <v>73</v>
      </c>
      <c r="E1438" s="190" t="s">
        <v>2069</v>
      </c>
      <c r="F1438" s="190" t="s">
        <v>2070</v>
      </c>
      <c r="G1438" s="177"/>
      <c r="H1438" s="177"/>
      <c r="I1438" s="180"/>
      <c r="J1438" s="191">
        <f>BK1438</f>
        <v>0</v>
      </c>
      <c r="K1438" s="177"/>
      <c r="L1438" s="182"/>
      <c r="M1438" s="183"/>
      <c r="N1438" s="184"/>
      <c r="O1438" s="184"/>
      <c r="P1438" s="185">
        <f>SUM(P1439:P1458)</f>
        <v>0</v>
      </c>
      <c r="Q1438" s="184"/>
      <c r="R1438" s="185">
        <f>SUM(R1439:R1458)</f>
        <v>0.64051999999999987</v>
      </c>
      <c r="S1438" s="184"/>
      <c r="T1438" s="186">
        <f>SUM(T1439:T1458)</f>
        <v>0</v>
      </c>
      <c r="AR1438" s="187" t="s">
        <v>84</v>
      </c>
      <c r="AT1438" s="188" t="s">
        <v>73</v>
      </c>
      <c r="AU1438" s="188" t="s">
        <v>82</v>
      </c>
      <c r="AY1438" s="187" t="s">
        <v>159</v>
      </c>
      <c r="BK1438" s="189">
        <f>SUM(BK1439:BK1458)</f>
        <v>0</v>
      </c>
    </row>
    <row r="1439" spans="2:65" s="1" customFormat="1" ht="25.5" customHeight="1" x14ac:dyDescent="0.3">
      <c r="B1439" s="41"/>
      <c r="C1439" s="192" t="s">
        <v>2071</v>
      </c>
      <c r="D1439" s="192" t="s">
        <v>161</v>
      </c>
      <c r="E1439" s="193" t="s">
        <v>2072</v>
      </c>
      <c r="F1439" s="194" t="s">
        <v>2073</v>
      </c>
      <c r="G1439" s="195" t="s">
        <v>214</v>
      </c>
      <c r="H1439" s="196">
        <v>25</v>
      </c>
      <c r="I1439" s="197"/>
      <c r="J1439" s="198">
        <f>ROUND(I1439*H1439,2)</f>
        <v>0</v>
      </c>
      <c r="K1439" s="194" t="s">
        <v>165</v>
      </c>
      <c r="L1439" s="61"/>
      <c r="M1439" s="199" t="s">
        <v>30</v>
      </c>
      <c r="N1439" s="200" t="s">
        <v>45</v>
      </c>
      <c r="O1439" s="42"/>
      <c r="P1439" s="201">
        <f>O1439*H1439</f>
        <v>0</v>
      </c>
      <c r="Q1439" s="201">
        <v>3.0000000000000001E-3</v>
      </c>
      <c r="R1439" s="201">
        <f>Q1439*H1439</f>
        <v>7.4999999999999997E-2</v>
      </c>
      <c r="S1439" s="201">
        <v>0</v>
      </c>
      <c r="T1439" s="202">
        <f>S1439*H1439</f>
        <v>0</v>
      </c>
      <c r="AR1439" s="24" t="s">
        <v>271</v>
      </c>
      <c r="AT1439" s="24" t="s">
        <v>161</v>
      </c>
      <c r="AU1439" s="24" t="s">
        <v>84</v>
      </c>
      <c r="AY1439" s="24" t="s">
        <v>159</v>
      </c>
      <c r="BE1439" s="203">
        <f>IF(N1439="základní",J1439,0)</f>
        <v>0</v>
      </c>
      <c r="BF1439" s="203">
        <f>IF(N1439="snížená",J1439,0)</f>
        <v>0</v>
      </c>
      <c r="BG1439" s="203">
        <f>IF(N1439="zákl. přenesená",J1439,0)</f>
        <v>0</v>
      </c>
      <c r="BH1439" s="203">
        <f>IF(N1439="sníž. přenesená",J1439,0)</f>
        <v>0</v>
      </c>
      <c r="BI1439" s="203">
        <f>IF(N1439="nulová",J1439,0)</f>
        <v>0</v>
      </c>
      <c r="BJ1439" s="24" t="s">
        <v>82</v>
      </c>
      <c r="BK1439" s="203">
        <f>ROUND(I1439*H1439,2)</f>
        <v>0</v>
      </c>
      <c r="BL1439" s="24" t="s">
        <v>271</v>
      </c>
      <c r="BM1439" s="24" t="s">
        <v>2074</v>
      </c>
    </row>
    <row r="1440" spans="2:65" s="11" customFormat="1" ht="12" x14ac:dyDescent="0.3">
      <c r="B1440" s="204"/>
      <c r="C1440" s="205"/>
      <c r="D1440" s="206" t="s">
        <v>168</v>
      </c>
      <c r="E1440" s="207" t="s">
        <v>30</v>
      </c>
      <c r="F1440" s="208" t="s">
        <v>2075</v>
      </c>
      <c r="G1440" s="205"/>
      <c r="H1440" s="207" t="s">
        <v>30</v>
      </c>
      <c r="I1440" s="209"/>
      <c r="J1440" s="205"/>
      <c r="K1440" s="205"/>
      <c r="L1440" s="210"/>
      <c r="M1440" s="211"/>
      <c r="N1440" s="212"/>
      <c r="O1440" s="212"/>
      <c r="P1440" s="212"/>
      <c r="Q1440" s="212"/>
      <c r="R1440" s="212"/>
      <c r="S1440" s="212"/>
      <c r="T1440" s="213"/>
      <c r="AT1440" s="214" t="s">
        <v>168</v>
      </c>
      <c r="AU1440" s="214" t="s">
        <v>84</v>
      </c>
      <c r="AV1440" s="11" t="s">
        <v>82</v>
      </c>
      <c r="AW1440" s="11" t="s">
        <v>37</v>
      </c>
      <c r="AX1440" s="11" t="s">
        <v>74</v>
      </c>
      <c r="AY1440" s="214" t="s">
        <v>159</v>
      </c>
    </row>
    <row r="1441" spans="2:65" s="12" customFormat="1" ht="12" x14ac:dyDescent="0.3">
      <c r="B1441" s="215"/>
      <c r="C1441" s="216"/>
      <c r="D1441" s="206" t="s">
        <v>168</v>
      </c>
      <c r="E1441" s="217" t="s">
        <v>30</v>
      </c>
      <c r="F1441" s="218" t="s">
        <v>2076</v>
      </c>
      <c r="G1441" s="216"/>
      <c r="H1441" s="219">
        <v>25</v>
      </c>
      <c r="I1441" s="220"/>
      <c r="J1441" s="216"/>
      <c r="K1441" s="216"/>
      <c r="L1441" s="221"/>
      <c r="M1441" s="222"/>
      <c r="N1441" s="223"/>
      <c r="O1441" s="223"/>
      <c r="P1441" s="223"/>
      <c r="Q1441" s="223"/>
      <c r="R1441" s="223"/>
      <c r="S1441" s="223"/>
      <c r="T1441" s="224"/>
      <c r="AT1441" s="225" t="s">
        <v>168</v>
      </c>
      <c r="AU1441" s="225" t="s">
        <v>84</v>
      </c>
      <c r="AV1441" s="12" t="s">
        <v>84</v>
      </c>
      <c r="AW1441" s="12" t="s">
        <v>37</v>
      </c>
      <c r="AX1441" s="12" t="s">
        <v>82</v>
      </c>
      <c r="AY1441" s="225" t="s">
        <v>159</v>
      </c>
    </row>
    <row r="1442" spans="2:65" s="1" customFormat="1" ht="25.5" customHeight="1" x14ac:dyDescent="0.3">
      <c r="B1442" s="41"/>
      <c r="C1442" s="237" t="s">
        <v>2077</v>
      </c>
      <c r="D1442" s="237" t="s">
        <v>422</v>
      </c>
      <c r="E1442" s="238" t="s">
        <v>2078</v>
      </c>
      <c r="F1442" s="239" t="s">
        <v>2079</v>
      </c>
      <c r="G1442" s="240" t="s">
        <v>214</v>
      </c>
      <c r="H1442" s="241">
        <v>27</v>
      </c>
      <c r="I1442" s="242"/>
      <c r="J1442" s="243">
        <f>ROUND(I1442*H1442,2)</f>
        <v>0</v>
      </c>
      <c r="K1442" s="239" t="s">
        <v>30</v>
      </c>
      <c r="L1442" s="244"/>
      <c r="M1442" s="245" t="s">
        <v>30</v>
      </c>
      <c r="N1442" s="246" t="s">
        <v>45</v>
      </c>
      <c r="O1442" s="42"/>
      <c r="P1442" s="201">
        <f>O1442*H1442</f>
        <v>0</v>
      </c>
      <c r="Q1442" s="201">
        <v>1.9199999999999998E-2</v>
      </c>
      <c r="R1442" s="201">
        <f>Q1442*H1442</f>
        <v>0.51839999999999997</v>
      </c>
      <c r="S1442" s="201">
        <v>0</v>
      </c>
      <c r="T1442" s="202">
        <f>S1442*H1442</f>
        <v>0</v>
      </c>
      <c r="AR1442" s="24" t="s">
        <v>377</v>
      </c>
      <c r="AT1442" s="24" t="s">
        <v>422</v>
      </c>
      <c r="AU1442" s="24" t="s">
        <v>84</v>
      </c>
      <c r="AY1442" s="24" t="s">
        <v>159</v>
      </c>
      <c r="BE1442" s="203">
        <f>IF(N1442="základní",J1442,0)</f>
        <v>0</v>
      </c>
      <c r="BF1442" s="203">
        <f>IF(N1442="snížená",J1442,0)</f>
        <v>0</v>
      </c>
      <c r="BG1442" s="203">
        <f>IF(N1442="zákl. přenesená",J1442,0)</f>
        <v>0</v>
      </c>
      <c r="BH1442" s="203">
        <f>IF(N1442="sníž. přenesená",J1442,0)</f>
        <v>0</v>
      </c>
      <c r="BI1442" s="203">
        <f>IF(N1442="nulová",J1442,0)</f>
        <v>0</v>
      </c>
      <c r="BJ1442" s="24" t="s">
        <v>82</v>
      </c>
      <c r="BK1442" s="203">
        <f>ROUND(I1442*H1442,2)</f>
        <v>0</v>
      </c>
      <c r="BL1442" s="24" t="s">
        <v>271</v>
      </c>
      <c r="BM1442" s="24" t="s">
        <v>2080</v>
      </c>
    </row>
    <row r="1443" spans="2:65" s="11" customFormat="1" ht="12" x14ac:dyDescent="0.3">
      <c r="B1443" s="204"/>
      <c r="C1443" s="205"/>
      <c r="D1443" s="206" t="s">
        <v>168</v>
      </c>
      <c r="E1443" s="207" t="s">
        <v>30</v>
      </c>
      <c r="F1443" s="208" t="s">
        <v>2081</v>
      </c>
      <c r="G1443" s="205"/>
      <c r="H1443" s="207" t="s">
        <v>30</v>
      </c>
      <c r="I1443" s="209"/>
      <c r="J1443" s="205"/>
      <c r="K1443" s="205"/>
      <c r="L1443" s="210"/>
      <c r="M1443" s="211"/>
      <c r="N1443" s="212"/>
      <c r="O1443" s="212"/>
      <c r="P1443" s="212"/>
      <c r="Q1443" s="212"/>
      <c r="R1443" s="212"/>
      <c r="S1443" s="212"/>
      <c r="T1443" s="213"/>
      <c r="AT1443" s="214" t="s">
        <v>168</v>
      </c>
      <c r="AU1443" s="214" t="s">
        <v>84</v>
      </c>
      <c r="AV1443" s="11" t="s">
        <v>82</v>
      </c>
      <c r="AW1443" s="11" t="s">
        <v>37</v>
      </c>
      <c r="AX1443" s="11" t="s">
        <v>74</v>
      </c>
      <c r="AY1443" s="214" t="s">
        <v>159</v>
      </c>
    </row>
    <row r="1444" spans="2:65" s="11" customFormat="1" ht="12" x14ac:dyDescent="0.3">
      <c r="B1444" s="204"/>
      <c r="C1444" s="205"/>
      <c r="D1444" s="206" t="s">
        <v>168</v>
      </c>
      <c r="E1444" s="207" t="s">
        <v>30</v>
      </c>
      <c r="F1444" s="208" t="s">
        <v>426</v>
      </c>
      <c r="G1444" s="205"/>
      <c r="H1444" s="207" t="s">
        <v>30</v>
      </c>
      <c r="I1444" s="209"/>
      <c r="J1444" s="205"/>
      <c r="K1444" s="205"/>
      <c r="L1444" s="210"/>
      <c r="M1444" s="211"/>
      <c r="N1444" s="212"/>
      <c r="O1444" s="212"/>
      <c r="P1444" s="212"/>
      <c r="Q1444" s="212"/>
      <c r="R1444" s="212"/>
      <c r="S1444" s="212"/>
      <c r="T1444" s="213"/>
      <c r="AT1444" s="214" t="s">
        <v>168</v>
      </c>
      <c r="AU1444" s="214" t="s">
        <v>84</v>
      </c>
      <c r="AV1444" s="11" t="s">
        <v>82</v>
      </c>
      <c r="AW1444" s="11" t="s">
        <v>37</v>
      </c>
      <c r="AX1444" s="11" t="s">
        <v>74</v>
      </c>
      <c r="AY1444" s="214" t="s">
        <v>159</v>
      </c>
    </row>
    <row r="1445" spans="2:65" s="12" customFormat="1" ht="12" x14ac:dyDescent="0.3">
      <c r="B1445" s="215"/>
      <c r="C1445" s="216"/>
      <c r="D1445" s="206" t="s">
        <v>168</v>
      </c>
      <c r="E1445" s="217" t="s">
        <v>30</v>
      </c>
      <c r="F1445" s="218" t="s">
        <v>2082</v>
      </c>
      <c r="G1445" s="216"/>
      <c r="H1445" s="219">
        <v>27</v>
      </c>
      <c r="I1445" s="220"/>
      <c r="J1445" s="216"/>
      <c r="K1445" s="216"/>
      <c r="L1445" s="221"/>
      <c r="M1445" s="222"/>
      <c r="N1445" s="223"/>
      <c r="O1445" s="223"/>
      <c r="P1445" s="223"/>
      <c r="Q1445" s="223"/>
      <c r="R1445" s="223"/>
      <c r="S1445" s="223"/>
      <c r="T1445" s="224"/>
      <c r="AT1445" s="225" t="s">
        <v>168</v>
      </c>
      <c r="AU1445" s="225" t="s">
        <v>84</v>
      </c>
      <c r="AV1445" s="12" t="s">
        <v>84</v>
      </c>
      <c r="AW1445" s="12" t="s">
        <v>37</v>
      </c>
      <c r="AX1445" s="12" t="s">
        <v>82</v>
      </c>
      <c r="AY1445" s="225" t="s">
        <v>159</v>
      </c>
    </row>
    <row r="1446" spans="2:65" s="1" customFormat="1" ht="25.5" customHeight="1" x14ac:dyDescent="0.3">
      <c r="B1446" s="41"/>
      <c r="C1446" s="192" t="s">
        <v>2083</v>
      </c>
      <c r="D1446" s="192" t="s">
        <v>161</v>
      </c>
      <c r="E1446" s="193" t="s">
        <v>2084</v>
      </c>
      <c r="F1446" s="194" t="s">
        <v>2085</v>
      </c>
      <c r="G1446" s="195" t="s">
        <v>214</v>
      </c>
      <c r="H1446" s="196">
        <v>25</v>
      </c>
      <c r="I1446" s="197"/>
      <c r="J1446" s="198">
        <f>ROUND(I1446*H1446,2)</f>
        <v>0</v>
      </c>
      <c r="K1446" s="194" t="s">
        <v>165</v>
      </c>
      <c r="L1446" s="61"/>
      <c r="M1446" s="199" t="s">
        <v>30</v>
      </c>
      <c r="N1446" s="200" t="s">
        <v>45</v>
      </c>
      <c r="O1446" s="42"/>
      <c r="P1446" s="201">
        <f>O1446*H1446</f>
        <v>0</v>
      </c>
      <c r="Q1446" s="201">
        <v>9.3000000000000005E-4</v>
      </c>
      <c r="R1446" s="201">
        <f>Q1446*H1446</f>
        <v>2.325E-2</v>
      </c>
      <c r="S1446" s="201">
        <v>0</v>
      </c>
      <c r="T1446" s="202">
        <f>S1446*H1446</f>
        <v>0</v>
      </c>
      <c r="AR1446" s="24" t="s">
        <v>271</v>
      </c>
      <c r="AT1446" s="24" t="s">
        <v>161</v>
      </c>
      <c r="AU1446" s="24" t="s">
        <v>84</v>
      </c>
      <c r="AY1446" s="24" t="s">
        <v>159</v>
      </c>
      <c r="BE1446" s="203">
        <f>IF(N1446="základní",J1446,0)</f>
        <v>0</v>
      </c>
      <c r="BF1446" s="203">
        <f>IF(N1446="snížená",J1446,0)</f>
        <v>0</v>
      </c>
      <c r="BG1446" s="203">
        <f>IF(N1446="zákl. přenesená",J1446,0)</f>
        <v>0</v>
      </c>
      <c r="BH1446" s="203">
        <f>IF(N1446="sníž. přenesená",J1446,0)</f>
        <v>0</v>
      </c>
      <c r="BI1446" s="203">
        <f>IF(N1446="nulová",J1446,0)</f>
        <v>0</v>
      </c>
      <c r="BJ1446" s="24" t="s">
        <v>82</v>
      </c>
      <c r="BK1446" s="203">
        <f>ROUND(I1446*H1446,2)</f>
        <v>0</v>
      </c>
      <c r="BL1446" s="24" t="s">
        <v>271</v>
      </c>
      <c r="BM1446" s="24" t="s">
        <v>2086</v>
      </c>
    </row>
    <row r="1447" spans="2:65" s="1" customFormat="1" ht="25.5" customHeight="1" x14ac:dyDescent="0.3">
      <c r="B1447" s="41"/>
      <c r="C1447" s="192" t="s">
        <v>2087</v>
      </c>
      <c r="D1447" s="192" t="s">
        <v>161</v>
      </c>
      <c r="E1447" s="193" t="s">
        <v>2088</v>
      </c>
      <c r="F1447" s="194" t="s">
        <v>2089</v>
      </c>
      <c r="G1447" s="195" t="s">
        <v>292</v>
      </c>
      <c r="H1447" s="196">
        <v>31</v>
      </c>
      <c r="I1447" s="197"/>
      <c r="J1447" s="198">
        <f>ROUND(I1447*H1447,2)</f>
        <v>0</v>
      </c>
      <c r="K1447" s="194" t="s">
        <v>165</v>
      </c>
      <c r="L1447" s="61"/>
      <c r="M1447" s="199" t="s">
        <v>30</v>
      </c>
      <c r="N1447" s="200" t="s">
        <v>45</v>
      </c>
      <c r="O1447" s="42"/>
      <c r="P1447" s="201">
        <f>O1447*H1447</f>
        <v>0</v>
      </c>
      <c r="Q1447" s="201">
        <v>3.1E-4</v>
      </c>
      <c r="R1447" s="201">
        <f>Q1447*H1447</f>
        <v>9.6100000000000005E-3</v>
      </c>
      <c r="S1447" s="201">
        <v>0</v>
      </c>
      <c r="T1447" s="202">
        <f>S1447*H1447</f>
        <v>0</v>
      </c>
      <c r="AR1447" s="24" t="s">
        <v>271</v>
      </c>
      <c r="AT1447" s="24" t="s">
        <v>161</v>
      </c>
      <c r="AU1447" s="24" t="s">
        <v>84</v>
      </c>
      <c r="AY1447" s="24" t="s">
        <v>159</v>
      </c>
      <c r="BE1447" s="203">
        <f>IF(N1447="základní",J1447,0)</f>
        <v>0</v>
      </c>
      <c r="BF1447" s="203">
        <f>IF(N1447="snížená",J1447,0)</f>
        <v>0</v>
      </c>
      <c r="BG1447" s="203">
        <f>IF(N1447="zákl. přenesená",J1447,0)</f>
        <v>0</v>
      </c>
      <c r="BH1447" s="203">
        <f>IF(N1447="sníž. přenesená",J1447,0)</f>
        <v>0</v>
      </c>
      <c r="BI1447" s="203">
        <f>IF(N1447="nulová",J1447,0)</f>
        <v>0</v>
      </c>
      <c r="BJ1447" s="24" t="s">
        <v>82</v>
      </c>
      <c r="BK1447" s="203">
        <f>ROUND(I1447*H1447,2)</f>
        <v>0</v>
      </c>
      <c r="BL1447" s="24" t="s">
        <v>271</v>
      </c>
      <c r="BM1447" s="24" t="s">
        <v>2090</v>
      </c>
    </row>
    <row r="1448" spans="2:65" s="11" customFormat="1" ht="12" x14ac:dyDescent="0.3">
      <c r="B1448" s="204"/>
      <c r="C1448" s="205"/>
      <c r="D1448" s="206" t="s">
        <v>168</v>
      </c>
      <c r="E1448" s="207" t="s">
        <v>30</v>
      </c>
      <c r="F1448" s="208" t="s">
        <v>2091</v>
      </c>
      <c r="G1448" s="205"/>
      <c r="H1448" s="207" t="s">
        <v>30</v>
      </c>
      <c r="I1448" s="209"/>
      <c r="J1448" s="205"/>
      <c r="K1448" s="205"/>
      <c r="L1448" s="210"/>
      <c r="M1448" s="211"/>
      <c r="N1448" s="212"/>
      <c r="O1448" s="212"/>
      <c r="P1448" s="212"/>
      <c r="Q1448" s="212"/>
      <c r="R1448" s="212"/>
      <c r="S1448" s="212"/>
      <c r="T1448" s="213"/>
      <c r="AT1448" s="214" t="s">
        <v>168</v>
      </c>
      <c r="AU1448" s="214" t="s">
        <v>84</v>
      </c>
      <c r="AV1448" s="11" t="s">
        <v>82</v>
      </c>
      <c r="AW1448" s="11" t="s">
        <v>37</v>
      </c>
      <c r="AX1448" s="11" t="s">
        <v>74</v>
      </c>
      <c r="AY1448" s="214" t="s">
        <v>159</v>
      </c>
    </row>
    <row r="1449" spans="2:65" s="12" customFormat="1" ht="12" x14ac:dyDescent="0.3">
      <c r="B1449" s="215"/>
      <c r="C1449" s="216"/>
      <c r="D1449" s="206" t="s">
        <v>168</v>
      </c>
      <c r="E1449" s="217" t="s">
        <v>30</v>
      </c>
      <c r="F1449" s="218" t="s">
        <v>2092</v>
      </c>
      <c r="G1449" s="216"/>
      <c r="H1449" s="219">
        <v>12</v>
      </c>
      <c r="I1449" s="220"/>
      <c r="J1449" s="216"/>
      <c r="K1449" s="216"/>
      <c r="L1449" s="221"/>
      <c r="M1449" s="222"/>
      <c r="N1449" s="223"/>
      <c r="O1449" s="223"/>
      <c r="P1449" s="223"/>
      <c r="Q1449" s="223"/>
      <c r="R1449" s="223"/>
      <c r="S1449" s="223"/>
      <c r="T1449" s="224"/>
      <c r="AT1449" s="225" t="s">
        <v>168</v>
      </c>
      <c r="AU1449" s="225" t="s">
        <v>84</v>
      </c>
      <c r="AV1449" s="12" t="s">
        <v>84</v>
      </c>
      <c r="AW1449" s="12" t="s">
        <v>37</v>
      </c>
      <c r="AX1449" s="12" t="s">
        <v>74</v>
      </c>
      <c r="AY1449" s="225" t="s">
        <v>159</v>
      </c>
    </row>
    <row r="1450" spans="2:65" s="11" customFormat="1" ht="12" x14ac:dyDescent="0.3">
      <c r="B1450" s="204"/>
      <c r="C1450" s="205"/>
      <c r="D1450" s="206" t="s">
        <v>168</v>
      </c>
      <c r="E1450" s="207" t="s">
        <v>30</v>
      </c>
      <c r="F1450" s="208" t="s">
        <v>2093</v>
      </c>
      <c r="G1450" s="205"/>
      <c r="H1450" s="207" t="s">
        <v>30</v>
      </c>
      <c r="I1450" s="209"/>
      <c r="J1450" s="205"/>
      <c r="K1450" s="205"/>
      <c r="L1450" s="210"/>
      <c r="M1450" s="211"/>
      <c r="N1450" s="212"/>
      <c r="O1450" s="212"/>
      <c r="P1450" s="212"/>
      <c r="Q1450" s="212"/>
      <c r="R1450" s="212"/>
      <c r="S1450" s="212"/>
      <c r="T1450" s="213"/>
      <c r="AT1450" s="214" t="s">
        <v>168</v>
      </c>
      <c r="AU1450" s="214" t="s">
        <v>84</v>
      </c>
      <c r="AV1450" s="11" t="s">
        <v>82</v>
      </c>
      <c r="AW1450" s="11" t="s">
        <v>37</v>
      </c>
      <c r="AX1450" s="11" t="s">
        <v>74</v>
      </c>
      <c r="AY1450" s="214" t="s">
        <v>159</v>
      </c>
    </row>
    <row r="1451" spans="2:65" s="12" customFormat="1" ht="12" x14ac:dyDescent="0.3">
      <c r="B1451" s="215"/>
      <c r="C1451" s="216"/>
      <c r="D1451" s="206" t="s">
        <v>168</v>
      </c>
      <c r="E1451" s="217" t="s">
        <v>30</v>
      </c>
      <c r="F1451" s="218" t="s">
        <v>2094</v>
      </c>
      <c r="G1451" s="216"/>
      <c r="H1451" s="219">
        <v>16</v>
      </c>
      <c r="I1451" s="220"/>
      <c r="J1451" s="216"/>
      <c r="K1451" s="216"/>
      <c r="L1451" s="221"/>
      <c r="M1451" s="222"/>
      <c r="N1451" s="223"/>
      <c r="O1451" s="223"/>
      <c r="P1451" s="223"/>
      <c r="Q1451" s="223"/>
      <c r="R1451" s="223"/>
      <c r="S1451" s="223"/>
      <c r="T1451" s="224"/>
      <c r="AT1451" s="225" t="s">
        <v>168</v>
      </c>
      <c r="AU1451" s="225" t="s">
        <v>84</v>
      </c>
      <c r="AV1451" s="12" t="s">
        <v>84</v>
      </c>
      <c r="AW1451" s="12" t="s">
        <v>37</v>
      </c>
      <c r="AX1451" s="12" t="s">
        <v>74</v>
      </c>
      <c r="AY1451" s="225" t="s">
        <v>159</v>
      </c>
    </row>
    <row r="1452" spans="2:65" s="12" customFormat="1" ht="12" x14ac:dyDescent="0.3">
      <c r="B1452" s="215"/>
      <c r="C1452" s="216"/>
      <c r="D1452" s="206" t="s">
        <v>168</v>
      </c>
      <c r="E1452" s="217" t="s">
        <v>30</v>
      </c>
      <c r="F1452" s="218" t="s">
        <v>2095</v>
      </c>
      <c r="G1452" s="216"/>
      <c r="H1452" s="219">
        <v>3</v>
      </c>
      <c r="I1452" s="220"/>
      <c r="J1452" s="216"/>
      <c r="K1452" s="216"/>
      <c r="L1452" s="221"/>
      <c r="M1452" s="222"/>
      <c r="N1452" s="223"/>
      <c r="O1452" s="223"/>
      <c r="P1452" s="223"/>
      <c r="Q1452" s="223"/>
      <c r="R1452" s="223"/>
      <c r="S1452" s="223"/>
      <c r="T1452" s="224"/>
      <c r="AT1452" s="225" t="s">
        <v>168</v>
      </c>
      <c r="AU1452" s="225" t="s">
        <v>84</v>
      </c>
      <c r="AV1452" s="12" t="s">
        <v>84</v>
      </c>
      <c r="AW1452" s="12" t="s">
        <v>37</v>
      </c>
      <c r="AX1452" s="12" t="s">
        <v>74</v>
      </c>
      <c r="AY1452" s="225" t="s">
        <v>159</v>
      </c>
    </row>
    <row r="1453" spans="2:65" s="13" customFormat="1" ht="12" x14ac:dyDescent="0.3">
      <c r="B1453" s="226"/>
      <c r="C1453" s="227"/>
      <c r="D1453" s="206" t="s">
        <v>168</v>
      </c>
      <c r="E1453" s="228" t="s">
        <v>30</v>
      </c>
      <c r="F1453" s="229" t="s">
        <v>186</v>
      </c>
      <c r="G1453" s="227"/>
      <c r="H1453" s="230">
        <v>31</v>
      </c>
      <c r="I1453" s="231"/>
      <c r="J1453" s="227"/>
      <c r="K1453" s="227"/>
      <c r="L1453" s="232"/>
      <c r="M1453" s="233"/>
      <c r="N1453" s="234"/>
      <c r="O1453" s="234"/>
      <c r="P1453" s="234"/>
      <c r="Q1453" s="234"/>
      <c r="R1453" s="234"/>
      <c r="S1453" s="234"/>
      <c r="T1453" s="235"/>
      <c r="AT1453" s="236" t="s">
        <v>168</v>
      </c>
      <c r="AU1453" s="236" t="s">
        <v>84</v>
      </c>
      <c r="AV1453" s="13" t="s">
        <v>166</v>
      </c>
      <c r="AW1453" s="13" t="s">
        <v>37</v>
      </c>
      <c r="AX1453" s="13" t="s">
        <v>82</v>
      </c>
      <c r="AY1453" s="236" t="s">
        <v>159</v>
      </c>
    </row>
    <row r="1454" spans="2:65" s="1" customFormat="1" ht="25.5" customHeight="1" x14ac:dyDescent="0.3">
      <c r="B1454" s="41"/>
      <c r="C1454" s="192" t="s">
        <v>2096</v>
      </c>
      <c r="D1454" s="192" t="s">
        <v>161</v>
      </c>
      <c r="E1454" s="193" t="s">
        <v>2097</v>
      </c>
      <c r="F1454" s="194" t="s">
        <v>2098</v>
      </c>
      <c r="G1454" s="195" t="s">
        <v>292</v>
      </c>
      <c r="H1454" s="196">
        <v>26</v>
      </c>
      <c r="I1454" s="197"/>
      <c r="J1454" s="198">
        <f>ROUND(I1454*H1454,2)</f>
        <v>0</v>
      </c>
      <c r="K1454" s="194" t="s">
        <v>165</v>
      </c>
      <c r="L1454" s="61"/>
      <c r="M1454" s="199" t="s">
        <v>30</v>
      </c>
      <c r="N1454" s="200" t="s">
        <v>45</v>
      </c>
      <c r="O1454" s="42"/>
      <c r="P1454" s="201">
        <f>O1454*H1454</f>
        <v>0</v>
      </c>
      <c r="Q1454" s="201">
        <v>2.5999999999999998E-4</v>
      </c>
      <c r="R1454" s="201">
        <f>Q1454*H1454</f>
        <v>6.7599999999999995E-3</v>
      </c>
      <c r="S1454" s="201">
        <v>0</v>
      </c>
      <c r="T1454" s="202">
        <f>S1454*H1454</f>
        <v>0</v>
      </c>
      <c r="AR1454" s="24" t="s">
        <v>271</v>
      </c>
      <c r="AT1454" s="24" t="s">
        <v>161</v>
      </c>
      <c r="AU1454" s="24" t="s">
        <v>84</v>
      </c>
      <c r="AY1454" s="24" t="s">
        <v>159</v>
      </c>
      <c r="BE1454" s="203">
        <f>IF(N1454="základní",J1454,0)</f>
        <v>0</v>
      </c>
      <c r="BF1454" s="203">
        <f>IF(N1454="snížená",J1454,0)</f>
        <v>0</v>
      </c>
      <c r="BG1454" s="203">
        <f>IF(N1454="zákl. přenesená",J1454,0)</f>
        <v>0</v>
      </c>
      <c r="BH1454" s="203">
        <f>IF(N1454="sníž. přenesená",J1454,0)</f>
        <v>0</v>
      </c>
      <c r="BI1454" s="203">
        <f>IF(N1454="nulová",J1454,0)</f>
        <v>0</v>
      </c>
      <c r="BJ1454" s="24" t="s">
        <v>82</v>
      </c>
      <c r="BK1454" s="203">
        <f>ROUND(I1454*H1454,2)</f>
        <v>0</v>
      </c>
      <c r="BL1454" s="24" t="s">
        <v>271</v>
      </c>
      <c r="BM1454" s="24" t="s">
        <v>2099</v>
      </c>
    </row>
    <row r="1455" spans="2:65" s="11" customFormat="1" ht="12" x14ac:dyDescent="0.3">
      <c r="B1455" s="204"/>
      <c r="C1455" s="205"/>
      <c r="D1455" s="206" t="s">
        <v>168</v>
      </c>
      <c r="E1455" s="207" t="s">
        <v>30</v>
      </c>
      <c r="F1455" s="208" t="s">
        <v>2100</v>
      </c>
      <c r="G1455" s="205"/>
      <c r="H1455" s="207" t="s">
        <v>30</v>
      </c>
      <c r="I1455" s="209"/>
      <c r="J1455" s="205"/>
      <c r="K1455" s="205"/>
      <c r="L1455" s="210"/>
      <c r="M1455" s="211"/>
      <c r="N1455" s="212"/>
      <c r="O1455" s="212"/>
      <c r="P1455" s="212"/>
      <c r="Q1455" s="212"/>
      <c r="R1455" s="212"/>
      <c r="S1455" s="212"/>
      <c r="T1455" s="213"/>
      <c r="AT1455" s="214" t="s">
        <v>168</v>
      </c>
      <c r="AU1455" s="214" t="s">
        <v>84</v>
      </c>
      <c r="AV1455" s="11" t="s">
        <v>82</v>
      </c>
      <c r="AW1455" s="11" t="s">
        <v>37</v>
      </c>
      <c r="AX1455" s="11" t="s">
        <v>74</v>
      </c>
      <c r="AY1455" s="214" t="s">
        <v>159</v>
      </c>
    </row>
    <row r="1456" spans="2:65" s="12" customFormat="1" ht="12" x14ac:dyDescent="0.3">
      <c r="B1456" s="215"/>
      <c r="C1456" s="216"/>
      <c r="D1456" s="206" t="s">
        <v>168</v>
      </c>
      <c r="E1456" s="217" t="s">
        <v>30</v>
      </c>
      <c r="F1456" s="218" t="s">
        <v>2101</v>
      </c>
      <c r="G1456" s="216"/>
      <c r="H1456" s="219">
        <v>26</v>
      </c>
      <c r="I1456" s="220"/>
      <c r="J1456" s="216"/>
      <c r="K1456" s="216"/>
      <c r="L1456" s="221"/>
      <c r="M1456" s="222"/>
      <c r="N1456" s="223"/>
      <c r="O1456" s="223"/>
      <c r="P1456" s="223"/>
      <c r="Q1456" s="223"/>
      <c r="R1456" s="223"/>
      <c r="S1456" s="223"/>
      <c r="T1456" s="224"/>
      <c r="AT1456" s="225" t="s">
        <v>168</v>
      </c>
      <c r="AU1456" s="225" t="s">
        <v>84</v>
      </c>
      <c r="AV1456" s="12" t="s">
        <v>84</v>
      </c>
      <c r="AW1456" s="12" t="s">
        <v>37</v>
      </c>
      <c r="AX1456" s="12" t="s">
        <v>82</v>
      </c>
      <c r="AY1456" s="225" t="s">
        <v>159</v>
      </c>
    </row>
    <row r="1457" spans="2:65" s="1" customFormat="1" ht="16.5" customHeight="1" x14ac:dyDescent="0.3">
      <c r="B1457" s="41"/>
      <c r="C1457" s="192" t="s">
        <v>2102</v>
      </c>
      <c r="D1457" s="192" t="s">
        <v>161</v>
      </c>
      <c r="E1457" s="193" t="s">
        <v>2103</v>
      </c>
      <c r="F1457" s="194" t="s">
        <v>2104</v>
      </c>
      <c r="G1457" s="195" t="s">
        <v>214</v>
      </c>
      <c r="H1457" s="196">
        <v>25</v>
      </c>
      <c r="I1457" s="197"/>
      <c r="J1457" s="198">
        <f>ROUND(I1457*H1457,2)</f>
        <v>0</v>
      </c>
      <c r="K1457" s="194" t="s">
        <v>165</v>
      </c>
      <c r="L1457" s="61"/>
      <c r="M1457" s="199" t="s">
        <v>30</v>
      </c>
      <c r="N1457" s="200" t="s">
        <v>45</v>
      </c>
      <c r="O1457" s="42"/>
      <c r="P1457" s="201">
        <f>O1457*H1457</f>
        <v>0</v>
      </c>
      <c r="Q1457" s="201">
        <v>2.9999999999999997E-4</v>
      </c>
      <c r="R1457" s="201">
        <f>Q1457*H1457</f>
        <v>7.4999999999999997E-3</v>
      </c>
      <c r="S1457" s="201">
        <v>0</v>
      </c>
      <c r="T1457" s="202">
        <f>S1457*H1457</f>
        <v>0</v>
      </c>
      <c r="AR1457" s="24" t="s">
        <v>271</v>
      </c>
      <c r="AT1457" s="24" t="s">
        <v>161</v>
      </c>
      <c r="AU1457" s="24" t="s">
        <v>84</v>
      </c>
      <c r="AY1457" s="24" t="s">
        <v>159</v>
      </c>
      <c r="BE1457" s="203">
        <f>IF(N1457="základní",J1457,0)</f>
        <v>0</v>
      </c>
      <c r="BF1457" s="203">
        <f>IF(N1457="snížená",J1457,0)</f>
        <v>0</v>
      </c>
      <c r="BG1457" s="203">
        <f>IF(N1457="zákl. přenesená",J1457,0)</f>
        <v>0</v>
      </c>
      <c r="BH1457" s="203">
        <f>IF(N1457="sníž. přenesená",J1457,0)</f>
        <v>0</v>
      </c>
      <c r="BI1457" s="203">
        <f>IF(N1457="nulová",J1457,0)</f>
        <v>0</v>
      </c>
      <c r="BJ1457" s="24" t="s">
        <v>82</v>
      </c>
      <c r="BK1457" s="203">
        <f>ROUND(I1457*H1457,2)</f>
        <v>0</v>
      </c>
      <c r="BL1457" s="24" t="s">
        <v>271</v>
      </c>
      <c r="BM1457" s="24" t="s">
        <v>2105</v>
      </c>
    </row>
    <row r="1458" spans="2:65" s="1" customFormat="1" ht="38.25" customHeight="1" x14ac:dyDescent="0.3">
      <c r="B1458" s="41"/>
      <c r="C1458" s="192" t="s">
        <v>2106</v>
      </c>
      <c r="D1458" s="192" t="s">
        <v>161</v>
      </c>
      <c r="E1458" s="193" t="s">
        <v>2107</v>
      </c>
      <c r="F1458" s="194" t="s">
        <v>2108</v>
      </c>
      <c r="G1458" s="195" t="s">
        <v>208</v>
      </c>
      <c r="H1458" s="196">
        <v>0.64100000000000001</v>
      </c>
      <c r="I1458" s="197"/>
      <c r="J1458" s="198">
        <f>ROUND(I1458*H1458,2)</f>
        <v>0</v>
      </c>
      <c r="K1458" s="194" t="s">
        <v>165</v>
      </c>
      <c r="L1458" s="61"/>
      <c r="M1458" s="199" t="s">
        <v>30</v>
      </c>
      <c r="N1458" s="200" t="s">
        <v>45</v>
      </c>
      <c r="O1458" s="42"/>
      <c r="P1458" s="201">
        <f>O1458*H1458</f>
        <v>0</v>
      </c>
      <c r="Q1458" s="201">
        <v>0</v>
      </c>
      <c r="R1458" s="201">
        <f>Q1458*H1458</f>
        <v>0</v>
      </c>
      <c r="S1458" s="201">
        <v>0</v>
      </c>
      <c r="T1458" s="202">
        <f>S1458*H1458</f>
        <v>0</v>
      </c>
      <c r="AR1458" s="24" t="s">
        <v>271</v>
      </c>
      <c r="AT1458" s="24" t="s">
        <v>161</v>
      </c>
      <c r="AU1458" s="24" t="s">
        <v>84</v>
      </c>
      <c r="AY1458" s="24" t="s">
        <v>159</v>
      </c>
      <c r="BE1458" s="203">
        <f>IF(N1458="základní",J1458,0)</f>
        <v>0</v>
      </c>
      <c r="BF1458" s="203">
        <f>IF(N1458="snížená",J1458,0)</f>
        <v>0</v>
      </c>
      <c r="BG1458" s="203">
        <f>IF(N1458="zákl. přenesená",J1458,0)</f>
        <v>0</v>
      </c>
      <c r="BH1458" s="203">
        <f>IF(N1458="sníž. přenesená",J1458,0)</f>
        <v>0</v>
      </c>
      <c r="BI1458" s="203">
        <f>IF(N1458="nulová",J1458,0)</f>
        <v>0</v>
      </c>
      <c r="BJ1458" s="24" t="s">
        <v>82</v>
      </c>
      <c r="BK1458" s="203">
        <f>ROUND(I1458*H1458,2)</f>
        <v>0</v>
      </c>
      <c r="BL1458" s="24" t="s">
        <v>271</v>
      </c>
      <c r="BM1458" s="24" t="s">
        <v>2109</v>
      </c>
    </row>
    <row r="1459" spans="2:65" s="10" customFormat="1" ht="29.85" customHeight="1" x14ac:dyDescent="0.35">
      <c r="B1459" s="176"/>
      <c r="C1459" s="177"/>
      <c r="D1459" s="178" t="s">
        <v>73</v>
      </c>
      <c r="E1459" s="190" t="s">
        <v>2110</v>
      </c>
      <c r="F1459" s="190" t="s">
        <v>2111</v>
      </c>
      <c r="G1459" s="177"/>
      <c r="H1459" s="177"/>
      <c r="I1459" s="180"/>
      <c r="J1459" s="191">
        <f>BK1459</f>
        <v>0</v>
      </c>
      <c r="K1459" s="177"/>
      <c r="L1459" s="182"/>
      <c r="M1459" s="183"/>
      <c r="N1459" s="184"/>
      <c r="O1459" s="184"/>
      <c r="P1459" s="185">
        <f>SUM(P1460:P1523)</f>
        <v>0</v>
      </c>
      <c r="Q1459" s="184"/>
      <c r="R1459" s="185">
        <f>SUM(R1460:R1523)</f>
        <v>0.32803599999999999</v>
      </c>
      <c r="S1459" s="184"/>
      <c r="T1459" s="186">
        <f>SUM(T1460:T1523)</f>
        <v>0</v>
      </c>
      <c r="AR1459" s="187" t="s">
        <v>84</v>
      </c>
      <c r="AT1459" s="188" t="s">
        <v>73</v>
      </c>
      <c r="AU1459" s="188" t="s">
        <v>82</v>
      </c>
      <c r="AY1459" s="187" t="s">
        <v>159</v>
      </c>
      <c r="BK1459" s="189">
        <f>SUM(BK1460:BK1523)</f>
        <v>0</v>
      </c>
    </row>
    <row r="1460" spans="2:65" s="1" customFormat="1" ht="16.5" customHeight="1" x14ac:dyDescent="0.3">
      <c r="B1460" s="41"/>
      <c r="C1460" s="192" t="s">
        <v>2112</v>
      </c>
      <c r="D1460" s="192" t="s">
        <v>161</v>
      </c>
      <c r="E1460" s="193" t="s">
        <v>2113</v>
      </c>
      <c r="F1460" s="194" t="s">
        <v>2114</v>
      </c>
      <c r="G1460" s="195" t="s">
        <v>214</v>
      </c>
      <c r="H1460" s="196">
        <v>241</v>
      </c>
      <c r="I1460" s="197"/>
      <c r="J1460" s="198">
        <f>ROUND(I1460*H1460,2)</f>
        <v>0</v>
      </c>
      <c r="K1460" s="194" t="s">
        <v>30</v>
      </c>
      <c r="L1460" s="61"/>
      <c r="M1460" s="199" t="s">
        <v>30</v>
      </c>
      <c r="N1460" s="200" t="s">
        <v>45</v>
      </c>
      <c r="O1460" s="42"/>
      <c r="P1460" s="201">
        <f>O1460*H1460</f>
        <v>0</v>
      </c>
      <c r="Q1460" s="201">
        <v>7.2000000000000005E-4</v>
      </c>
      <c r="R1460" s="201">
        <f>Q1460*H1460</f>
        <v>0.17352000000000001</v>
      </c>
      <c r="S1460" s="201">
        <v>0</v>
      </c>
      <c r="T1460" s="202">
        <f>S1460*H1460</f>
        <v>0</v>
      </c>
      <c r="AR1460" s="24" t="s">
        <v>271</v>
      </c>
      <c r="AT1460" s="24" t="s">
        <v>161</v>
      </c>
      <c r="AU1460" s="24" t="s">
        <v>84</v>
      </c>
      <c r="AY1460" s="24" t="s">
        <v>159</v>
      </c>
      <c r="BE1460" s="203">
        <f>IF(N1460="základní",J1460,0)</f>
        <v>0</v>
      </c>
      <c r="BF1460" s="203">
        <f>IF(N1460="snížená",J1460,0)</f>
        <v>0</v>
      </c>
      <c r="BG1460" s="203">
        <f>IF(N1460="zákl. přenesená",J1460,0)</f>
        <v>0</v>
      </c>
      <c r="BH1460" s="203">
        <f>IF(N1460="sníž. přenesená",J1460,0)</f>
        <v>0</v>
      </c>
      <c r="BI1460" s="203">
        <f>IF(N1460="nulová",J1460,0)</f>
        <v>0</v>
      </c>
      <c r="BJ1460" s="24" t="s">
        <v>82</v>
      </c>
      <c r="BK1460" s="203">
        <f>ROUND(I1460*H1460,2)</f>
        <v>0</v>
      </c>
      <c r="BL1460" s="24" t="s">
        <v>271</v>
      </c>
      <c r="BM1460" s="24" t="s">
        <v>2115</v>
      </c>
    </row>
    <row r="1461" spans="2:65" s="11" customFormat="1" ht="12" x14ac:dyDescent="0.3">
      <c r="B1461" s="204"/>
      <c r="C1461" s="205"/>
      <c r="D1461" s="206" t="s">
        <v>168</v>
      </c>
      <c r="E1461" s="207" t="s">
        <v>30</v>
      </c>
      <c r="F1461" s="208" t="s">
        <v>2116</v>
      </c>
      <c r="G1461" s="205"/>
      <c r="H1461" s="207" t="s">
        <v>30</v>
      </c>
      <c r="I1461" s="209"/>
      <c r="J1461" s="205"/>
      <c r="K1461" s="205"/>
      <c r="L1461" s="210"/>
      <c r="M1461" s="211"/>
      <c r="N1461" s="212"/>
      <c r="O1461" s="212"/>
      <c r="P1461" s="212"/>
      <c r="Q1461" s="212"/>
      <c r="R1461" s="212"/>
      <c r="S1461" s="212"/>
      <c r="T1461" s="213"/>
      <c r="AT1461" s="214" t="s">
        <v>168</v>
      </c>
      <c r="AU1461" s="214" t="s">
        <v>84</v>
      </c>
      <c r="AV1461" s="11" t="s">
        <v>82</v>
      </c>
      <c r="AW1461" s="11" t="s">
        <v>37</v>
      </c>
      <c r="AX1461" s="11" t="s">
        <v>74</v>
      </c>
      <c r="AY1461" s="214" t="s">
        <v>159</v>
      </c>
    </row>
    <row r="1462" spans="2:65" s="12" customFormat="1" ht="12" x14ac:dyDescent="0.3">
      <c r="B1462" s="215"/>
      <c r="C1462" s="216"/>
      <c r="D1462" s="206" t="s">
        <v>168</v>
      </c>
      <c r="E1462" s="217" t="s">
        <v>30</v>
      </c>
      <c r="F1462" s="218" t="s">
        <v>2117</v>
      </c>
      <c r="G1462" s="216"/>
      <c r="H1462" s="219">
        <v>37.725000000000001</v>
      </c>
      <c r="I1462" s="220"/>
      <c r="J1462" s="216"/>
      <c r="K1462" s="216"/>
      <c r="L1462" s="221"/>
      <c r="M1462" s="222"/>
      <c r="N1462" s="223"/>
      <c r="O1462" s="223"/>
      <c r="P1462" s="223"/>
      <c r="Q1462" s="223"/>
      <c r="R1462" s="223"/>
      <c r="S1462" s="223"/>
      <c r="T1462" s="224"/>
      <c r="AT1462" s="225" t="s">
        <v>168</v>
      </c>
      <c r="AU1462" s="225" t="s">
        <v>84</v>
      </c>
      <c r="AV1462" s="12" t="s">
        <v>84</v>
      </c>
      <c r="AW1462" s="12" t="s">
        <v>37</v>
      </c>
      <c r="AX1462" s="12" t="s">
        <v>74</v>
      </c>
      <c r="AY1462" s="225" t="s">
        <v>159</v>
      </c>
    </row>
    <row r="1463" spans="2:65" s="12" customFormat="1" ht="12" x14ac:dyDescent="0.3">
      <c r="B1463" s="215"/>
      <c r="C1463" s="216"/>
      <c r="D1463" s="206" t="s">
        <v>168</v>
      </c>
      <c r="E1463" s="217" t="s">
        <v>30</v>
      </c>
      <c r="F1463" s="218" t="s">
        <v>2118</v>
      </c>
      <c r="G1463" s="216"/>
      <c r="H1463" s="219">
        <v>12.975</v>
      </c>
      <c r="I1463" s="220"/>
      <c r="J1463" s="216"/>
      <c r="K1463" s="216"/>
      <c r="L1463" s="221"/>
      <c r="M1463" s="222"/>
      <c r="N1463" s="223"/>
      <c r="O1463" s="223"/>
      <c r="P1463" s="223"/>
      <c r="Q1463" s="223"/>
      <c r="R1463" s="223"/>
      <c r="S1463" s="223"/>
      <c r="T1463" s="224"/>
      <c r="AT1463" s="225" t="s">
        <v>168</v>
      </c>
      <c r="AU1463" s="225" t="s">
        <v>84</v>
      </c>
      <c r="AV1463" s="12" t="s">
        <v>84</v>
      </c>
      <c r="AW1463" s="12" t="s">
        <v>37</v>
      </c>
      <c r="AX1463" s="12" t="s">
        <v>74</v>
      </c>
      <c r="AY1463" s="225" t="s">
        <v>159</v>
      </c>
    </row>
    <row r="1464" spans="2:65" s="12" customFormat="1" ht="12" x14ac:dyDescent="0.3">
      <c r="B1464" s="215"/>
      <c r="C1464" s="216"/>
      <c r="D1464" s="206" t="s">
        <v>168</v>
      </c>
      <c r="E1464" s="217" t="s">
        <v>30</v>
      </c>
      <c r="F1464" s="218" t="s">
        <v>2119</v>
      </c>
      <c r="G1464" s="216"/>
      <c r="H1464" s="219">
        <v>116.2</v>
      </c>
      <c r="I1464" s="220"/>
      <c r="J1464" s="216"/>
      <c r="K1464" s="216"/>
      <c r="L1464" s="221"/>
      <c r="M1464" s="222"/>
      <c r="N1464" s="223"/>
      <c r="O1464" s="223"/>
      <c r="P1464" s="223"/>
      <c r="Q1464" s="223"/>
      <c r="R1464" s="223"/>
      <c r="S1464" s="223"/>
      <c r="T1464" s="224"/>
      <c r="AT1464" s="225" t="s">
        <v>168</v>
      </c>
      <c r="AU1464" s="225" t="s">
        <v>84</v>
      </c>
      <c r="AV1464" s="12" t="s">
        <v>84</v>
      </c>
      <c r="AW1464" s="12" t="s">
        <v>37</v>
      </c>
      <c r="AX1464" s="12" t="s">
        <v>74</v>
      </c>
      <c r="AY1464" s="225" t="s">
        <v>159</v>
      </c>
    </row>
    <row r="1465" spans="2:65" s="12" customFormat="1" ht="12" x14ac:dyDescent="0.3">
      <c r="B1465" s="215"/>
      <c r="C1465" s="216"/>
      <c r="D1465" s="206" t="s">
        <v>168</v>
      </c>
      <c r="E1465" s="217" t="s">
        <v>30</v>
      </c>
      <c r="F1465" s="218" t="s">
        <v>2120</v>
      </c>
      <c r="G1465" s="216"/>
      <c r="H1465" s="219">
        <v>-4.8</v>
      </c>
      <c r="I1465" s="220"/>
      <c r="J1465" s="216"/>
      <c r="K1465" s="216"/>
      <c r="L1465" s="221"/>
      <c r="M1465" s="222"/>
      <c r="N1465" s="223"/>
      <c r="O1465" s="223"/>
      <c r="P1465" s="223"/>
      <c r="Q1465" s="223"/>
      <c r="R1465" s="223"/>
      <c r="S1465" s="223"/>
      <c r="T1465" s="224"/>
      <c r="AT1465" s="225" t="s">
        <v>168</v>
      </c>
      <c r="AU1465" s="225" t="s">
        <v>84</v>
      </c>
      <c r="AV1465" s="12" t="s">
        <v>84</v>
      </c>
      <c r="AW1465" s="12" t="s">
        <v>37</v>
      </c>
      <c r="AX1465" s="12" t="s">
        <v>74</v>
      </c>
      <c r="AY1465" s="225" t="s">
        <v>159</v>
      </c>
    </row>
    <row r="1466" spans="2:65" s="12" customFormat="1" ht="12" x14ac:dyDescent="0.3">
      <c r="B1466" s="215"/>
      <c r="C1466" s="216"/>
      <c r="D1466" s="206" t="s">
        <v>168</v>
      </c>
      <c r="E1466" s="217" t="s">
        <v>30</v>
      </c>
      <c r="F1466" s="218" t="s">
        <v>2121</v>
      </c>
      <c r="G1466" s="216"/>
      <c r="H1466" s="219">
        <v>-13.8</v>
      </c>
      <c r="I1466" s="220"/>
      <c r="J1466" s="216"/>
      <c r="K1466" s="216"/>
      <c r="L1466" s="221"/>
      <c r="M1466" s="222"/>
      <c r="N1466" s="223"/>
      <c r="O1466" s="223"/>
      <c r="P1466" s="223"/>
      <c r="Q1466" s="223"/>
      <c r="R1466" s="223"/>
      <c r="S1466" s="223"/>
      <c r="T1466" s="224"/>
      <c r="AT1466" s="225" t="s">
        <v>168</v>
      </c>
      <c r="AU1466" s="225" t="s">
        <v>84</v>
      </c>
      <c r="AV1466" s="12" t="s">
        <v>84</v>
      </c>
      <c r="AW1466" s="12" t="s">
        <v>37</v>
      </c>
      <c r="AX1466" s="12" t="s">
        <v>74</v>
      </c>
      <c r="AY1466" s="225" t="s">
        <v>159</v>
      </c>
    </row>
    <row r="1467" spans="2:65" s="12" customFormat="1" ht="12" x14ac:dyDescent="0.3">
      <c r="B1467" s="215"/>
      <c r="C1467" s="216"/>
      <c r="D1467" s="206" t="s">
        <v>168</v>
      </c>
      <c r="E1467" s="217" t="s">
        <v>30</v>
      </c>
      <c r="F1467" s="218" t="s">
        <v>2122</v>
      </c>
      <c r="G1467" s="216"/>
      <c r="H1467" s="219">
        <v>57.7</v>
      </c>
      <c r="I1467" s="220"/>
      <c r="J1467" s="216"/>
      <c r="K1467" s="216"/>
      <c r="L1467" s="221"/>
      <c r="M1467" s="222"/>
      <c r="N1467" s="223"/>
      <c r="O1467" s="223"/>
      <c r="P1467" s="223"/>
      <c r="Q1467" s="223"/>
      <c r="R1467" s="223"/>
      <c r="S1467" s="223"/>
      <c r="T1467" s="224"/>
      <c r="AT1467" s="225" t="s">
        <v>168</v>
      </c>
      <c r="AU1467" s="225" t="s">
        <v>84</v>
      </c>
      <c r="AV1467" s="12" t="s">
        <v>84</v>
      </c>
      <c r="AW1467" s="12" t="s">
        <v>37</v>
      </c>
      <c r="AX1467" s="12" t="s">
        <v>74</v>
      </c>
      <c r="AY1467" s="225" t="s">
        <v>159</v>
      </c>
    </row>
    <row r="1468" spans="2:65" s="12" customFormat="1" ht="12" x14ac:dyDescent="0.3">
      <c r="B1468" s="215"/>
      <c r="C1468" s="216"/>
      <c r="D1468" s="206" t="s">
        <v>168</v>
      </c>
      <c r="E1468" s="217" t="s">
        <v>30</v>
      </c>
      <c r="F1468" s="218" t="s">
        <v>2123</v>
      </c>
      <c r="G1468" s="216"/>
      <c r="H1468" s="219">
        <v>-3.8</v>
      </c>
      <c r="I1468" s="220"/>
      <c r="J1468" s="216"/>
      <c r="K1468" s="216"/>
      <c r="L1468" s="221"/>
      <c r="M1468" s="222"/>
      <c r="N1468" s="223"/>
      <c r="O1468" s="223"/>
      <c r="P1468" s="223"/>
      <c r="Q1468" s="223"/>
      <c r="R1468" s="223"/>
      <c r="S1468" s="223"/>
      <c r="T1468" s="224"/>
      <c r="AT1468" s="225" t="s">
        <v>168</v>
      </c>
      <c r="AU1468" s="225" t="s">
        <v>84</v>
      </c>
      <c r="AV1468" s="12" t="s">
        <v>84</v>
      </c>
      <c r="AW1468" s="12" t="s">
        <v>37</v>
      </c>
      <c r="AX1468" s="12" t="s">
        <v>74</v>
      </c>
      <c r="AY1468" s="225" t="s">
        <v>159</v>
      </c>
    </row>
    <row r="1469" spans="2:65" s="12" customFormat="1" ht="12" x14ac:dyDescent="0.3">
      <c r="B1469" s="215"/>
      <c r="C1469" s="216"/>
      <c r="D1469" s="206" t="s">
        <v>168</v>
      </c>
      <c r="E1469" s="217" t="s">
        <v>30</v>
      </c>
      <c r="F1469" s="218" t="s">
        <v>2124</v>
      </c>
      <c r="G1469" s="216"/>
      <c r="H1469" s="219">
        <v>-6.9</v>
      </c>
      <c r="I1469" s="220"/>
      <c r="J1469" s="216"/>
      <c r="K1469" s="216"/>
      <c r="L1469" s="221"/>
      <c r="M1469" s="222"/>
      <c r="N1469" s="223"/>
      <c r="O1469" s="223"/>
      <c r="P1469" s="223"/>
      <c r="Q1469" s="223"/>
      <c r="R1469" s="223"/>
      <c r="S1469" s="223"/>
      <c r="T1469" s="224"/>
      <c r="AT1469" s="225" t="s">
        <v>168</v>
      </c>
      <c r="AU1469" s="225" t="s">
        <v>84</v>
      </c>
      <c r="AV1469" s="12" t="s">
        <v>84</v>
      </c>
      <c r="AW1469" s="12" t="s">
        <v>37</v>
      </c>
      <c r="AX1469" s="12" t="s">
        <v>74</v>
      </c>
      <c r="AY1469" s="225" t="s">
        <v>159</v>
      </c>
    </row>
    <row r="1470" spans="2:65" s="12" customFormat="1" ht="12" x14ac:dyDescent="0.3">
      <c r="B1470" s="215"/>
      <c r="C1470" s="216"/>
      <c r="D1470" s="206" t="s">
        <v>168</v>
      </c>
      <c r="E1470" s="217" t="s">
        <v>30</v>
      </c>
      <c r="F1470" s="218" t="s">
        <v>2125</v>
      </c>
      <c r="G1470" s="216"/>
      <c r="H1470" s="219">
        <v>36</v>
      </c>
      <c r="I1470" s="220"/>
      <c r="J1470" s="216"/>
      <c r="K1470" s="216"/>
      <c r="L1470" s="221"/>
      <c r="M1470" s="222"/>
      <c r="N1470" s="223"/>
      <c r="O1470" s="223"/>
      <c r="P1470" s="223"/>
      <c r="Q1470" s="223"/>
      <c r="R1470" s="223"/>
      <c r="S1470" s="223"/>
      <c r="T1470" s="224"/>
      <c r="AT1470" s="225" t="s">
        <v>168</v>
      </c>
      <c r="AU1470" s="225" t="s">
        <v>84</v>
      </c>
      <c r="AV1470" s="12" t="s">
        <v>84</v>
      </c>
      <c r="AW1470" s="12" t="s">
        <v>37</v>
      </c>
      <c r="AX1470" s="12" t="s">
        <v>74</v>
      </c>
      <c r="AY1470" s="225" t="s">
        <v>159</v>
      </c>
    </row>
    <row r="1471" spans="2:65" s="12" customFormat="1" ht="12" x14ac:dyDescent="0.3">
      <c r="B1471" s="215"/>
      <c r="C1471" s="216"/>
      <c r="D1471" s="206" t="s">
        <v>168</v>
      </c>
      <c r="E1471" s="217" t="s">
        <v>30</v>
      </c>
      <c r="F1471" s="218" t="s">
        <v>2126</v>
      </c>
      <c r="G1471" s="216"/>
      <c r="H1471" s="219">
        <v>-1.7250000000000001</v>
      </c>
      <c r="I1471" s="220"/>
      <c r="J1471" s="216"/>
      <c r="K1471" s="216"/>
      <c r="L1471" s="221"/>
      <c r="M1471" s="222"/>
      <c r="N1471" s="223"/>
      <c r="O1471" s="223"/>
      <c r="P1471" s="223"/>
      <c r="Q1471" s="223"/>
      <c r="R1471" s="223"/>
      <c r="S1471" s="223"/>
      <c r="T1471" s="224"/>
      <c r="AT1471" s="225" t="s">
        <v>168</v>
      </c>
      <c r="AU1471" s="225" t="s">
        <v>84</v>
      </c>
      <c r="AV1471" s="12" t="s">
        <v>84</v>
      </c>
      <c r="AW1471" s="12" t="s">
        <v>37</v>
      </c>
      <c r="AX1471" s="12" t="s">
        <v>74</v>
      </c>
      <c r="AY1471" s="225" t="s">
        <v>159</v>
      </c>
    </row>
    <row r="1472" spans="2:65" s="12" customFormat="1" ht="12" x14ac:dyDescent="0.3">
      <c r="B1472" s="215"/>
      <c r="C1472" s="216"/>
      <c r="D1472" s="206" t="s">
        <v>168</v>
      </c>
      <c r="E1472" s="217" t="s">
        <v>30</v>
      </c>
      <c r="F1472" s="218" t="s">
        <v>2127</v>
      </c>
      <c r="G1472" s="216"/>
      <c r="H1472" s="219">
        <v>-0.24</v>
      </c>
      <c r="I1472" s="220"/>
      <c r="J1472" s="216"/>
      <c r="K1472" s="216"/>
      <c r="L1472" s="221"/>
      <c r="M1472" s="222"/>
      <c r="N1472" s="223"/>
      <c r="O1472" s="223"/>
      <c r="P1472" s="223"/>
      <c r="Q1472" s="223"/>
      <c r="R1472" s="223"/>
      <c r="S1472" s="223"/>
      <c r="T1472" s="224"/>
      <c r="AT1472" s="225" t="s">
        <v>168</v>
      </c>
      <c r="AU1472" s="225" t="s">
        <v>84</v>
      </c>
      <c r="AV1472" s="12" t="s">
        <v>84</v>
      </c>
      <c r="AW1472" s="12" t="s">
        <v>37</v>
      </c>
      <c r="AX1472" s="12" t="s">
        <v>74</v>
      </c>
      <c r="AY1472" s="225" t="s">
        <v>159</v>
      </c>
    </row>
    <row r="1473" spans="2:65" s="12" customFormat="1" ht="12" x14ac:dyDescent="0.3">
      <c r="B1473" s="215"/>
      <c r="C1473" s="216"/>
      <c r="D1473" s="206" t="s">
        <v>168</v>
      </c>
      <c r="E1473" s="217" t="s">
        <v>30</v>
      </c>
      <c r="F1473" s="218" t="s">
        <v>2128</v>
      </c>
      <c r="G1473" s="216"/>
      <c r="H1473" s="219">
        <v>11.664999999999999</v>
      </c>
      <c r="I1473" s="220"/>
      <c r="J1473" s="216"/>
      <c r="K1473" s="216"/>
      <c r="L1473" s="221"/>
      <c r="M1473" s="222"/>
      <c r="N1473" s="223"/>
      <c r="O1473" s="223"/>
      <c r="P1473" s="223"/>
      <c r="Q1473" s="223"/>
      <c r="R1473" s="223"/>
      <c r="S1473" s="223"/>
      <c r="T1473" s="224"/>
      <c r="AT1473" s="225" t="s">
        <v>168</v>
      </c>
      <c r="AU1473" s="225" t="s">
        <v>84</v>
      </c>
      <c r="AV1473" s="12" t="s">
        <v>84</v>
      </c>
      <c r="AW1473" s="12" t="s">
        <v>37</v>
      </c>
      <c r="AX1473" s="12" t="s">
        <v>74</v>
      </c>
      <c r="AY1473" s="225" t="s">
        <v>159</v>
      </c>
    </row>
    <row r="1474" spans="2:65" s="13" customFormat="1" ht="12" x14ac:dyDescent="0.3">
      <c r="B1474" s="226"/>
      <c r="C1474" s="227"/>
      <c r="D1474" s="206" t="s">
        <v>168</v>
      </c>
      <c r="E1474" s="228" t="s">
        <v>30</v>
      </c>
      <c r="F1474" s="229" t="s">
        <v>186</v>
      </c>
      <c r="G1474" s="227"/>
      <c r="H1474" s="230">
        <v>241</v>
      </c>
      <c r="I1474" s="231"/>
      <c r="J1474" s="227"/>
      <c r="K1474" s="227"/>
      <c r="L1474" s="232"/>
      <c r="M1474" s="233"/>
      <c r="N1474" s="234"/>
      <c r="O1474" s="234"/>
      <c r="P1474" s="234"/>
      <c r="Q1474" s="234"/>
      <c r="R1474" s="234"/>
      <c r="S1474" s="234"/>
      <c r="T1474" s="235"/>
      <c r="AT1474" s="236" t="s">
        <v>168</v>
      </c>
      <c r="AU1474" s="236" t="s">
        <v>84</v>
      </c>
      <c r="AV1474" s="13" t="s">
        <v>166</v>
      </c>
      <c r="AW1474" s="13" t="s">
        <v>37</v>
      </c>
      <c r="AX1474" s="13" t="s">
        <v>82</v>
      </c>
      <c r="AY1474" s="236" t="s">
        <v>159</v>
      </c>
    </row>
    <row r="1475" spans="2:65" s="1" customFormat="1" ht="25.5" customHeight="1" x14ac:dyDescent="0.3">
      <c r="B1475" s="41"/>
      <c r="C1475" s="192" t="s">
        <v>2129</v>
      </c>
      <c r="D1475" s="192" t="s">
        <v>161</v>
      </c>
      <c r="E1475" s="193" t="s">
        <v>2130</v>
      </c>
      <c r="F1475" s="194" t="s">
        <v>2131</v>
      </c>
      <c r="G1475" s="195" t="s">
        <v>214</v>
      </c>
      <c r="H1475" s="196">
        <v>103</v>
      </c>
      <c r="I1475" s="197"/>
      <c r="J1475" s="198">
        <f>ROUND(I1475*H1475,2)</f>
        <v>0</v>
      </c>
      <c r="K1475" s="194" t="s">
        <v>165</v>
      </c>
      <c r="L1475" s="61"/>
      <c r="M1475" s="199" t="s">
        <v>30</v>
      </c>
      <c r="N1475" s="200" t="s">
        <v>45</v>
      </c>
      <c r="O1475" s="42"/>
      <c r="P1475" s="201">
        <f>O1475*H1475</f>
        <v>0</v>
      </c>
      <c r="Q1475" s="201">
        <v>5.4000000000000001E-4</v>
      </c>
      <c r="R1475" s="201">
        <f>Q1475*H1475</f>
        <v>5.5620000000000003E-2</v>
      </c>
      <c r="S1475" s="201">
        <v>0</v>
      </c>
      <c r="T1475" s="202">
        <f>S1475*H1475</f>
        <v>0</v>
      </c>
      <c r="AR1475" s="24" t="s">
        <v>271</v>
      </c>
      <c r="AT1475" s="24" t="s">
        <v>161</v>
      </c>
      <c r="AU1475" s="24" t="s">
        <v>84</v>
      </c>
      <c r="AY1475" s="24" t="s">
        <v>159</v>
      </c>
      <c r="BE1475" s="203">
        <f>IF(N1475="základní",J1475,0)</f>
        <v>0</v>
      </c>
      <c r="BF1475" s="203">
        <f>IF(N1475="snížená",J1475,0)</f>
        <v>0</v>
      </c>
      <c r="BG1475" s="203">
        <f>IF(N1475="zákl. přenesená",J1475,0)</f>
        <v>0</v>
      </c>
      <c r="BH1475" s="203">
        <f>IF(N1475="sníž. přenesená",J1475,0)</f>
        <v>0</v>
      </c>
      <c r="BI1475" s="203">
        <f>IF(N1475="nulová",J1475,0)</f>
        <v>0</v>
      </c>
      <c r="BJ1475" s="24" t="s">
        <v>82</v>
      </c>
      <c r="BK1475" s="203">
        <f>ROUND(I1475*H1475,2)</f>
        <v>0</v>
      </c>
      <c r="BL1475" s="24" t="s">
        <v>271</v>
      </c>
      <c r="BM1475" s="24" t="s">
        <v>2132</v>
      </c>
    </row>
    <row r="1476" spans="2:65" s="11" customFormat="1" ht="12" x14ac:dyDescent="0.3">
      <c r="B1476" s="204"/>
      <c r="C1476" s="205"/>
      <c r="D1476" s="206" t="s">
        <v>168</v>
      </c>
      <c r="E1476" s="207" t="s">
        <v>30</v>
      </c>
      <c r="F1476" s="208" t="s">
        <v>2133</v>
      </c>
      <c r="G1476" s="205"/>
      <c r="H1476" s="207" t="s">
        <v>30</v>
      </c>
      <c r="I1476" s="209"/>
      <c r="J1476" s="205"/>
      <c r="K1476" s="205"/>
      <c r="L1476" s="210"/>
      <c r="M1476" s="211"/>
      <c r="N1476" s="212"/>
      <c r="O1476" s="212"/>
      <c r="P1476" s="212"/>
      <c r="Q1476" s="212"/>
      <c r="R1476" s="212"/>
      <c r="S1476" s="212"/>
      <c r="T1476" s="213"/>
      <c r="AT1476" s="214" t="s">
        <v>168</v>
      </c>
      <c r="AU1476" s="214" t="s">
        <v>84</v>
      </c>
      <c r="AV1476" s="11" t="s">
        <v>82</v>
      </c>
      <c r="AW1476" s="11" t="s">
        <v>37</v>
      </c>
      <c r="AX1476" s="11" t="s">
        <v>74</v>
      </c>
      <c r="AY1476" s="214" t="s">
        <v>159</v>
      </c>
    </row>
    <row r="1477" spans="2:65" s="12" customFormat="1" ht="12" x14ac:dyDescent="0.3">
      <c r="B1477" s="215"/>
      <c r="C1477" s="216"/>
      <c r="D1477" s="206" t="s">
        <v>168</v>
      </c>
      <c r="E1477" s="217" t="s">
        <v>30</v>
      </c>
      <c r="F1477" s="218" t="s">
        <v>2134</v>
      </c>
      <c r="G1477" s="216"/>
      <c r="H1477" s="219">
        <v>99.754999999999995</v>
      </c>
      <c r="I1477" s="220"/>
      <c r="J1477" s="216"/>
      <c r="K1477" s="216"/>
      <c r="L1477" s="221"/>
      <c r="M1477" s="222"/>
      <c r="N1477" s="223"/>
      <c r="O1477" s="223"/>
      <c r="P1477" s="223"/>
      <c r="Q1477" s="223"/>
      <c r="R1477" s="223"/>
      <c r="S1477" s="223"/>
      <c r="T1477" s="224"/>
      <c r="AT1477" s="225" t="s">
        <v>168</v>
      </c>
      <c r="AU1477" s="225" t="s">
        <v>84</v>
      </c>
      <c r="AV1477" s="12" t="s">
        <v>84</v>
      </c>
      <c r="AW1477" s="12" t="s">
        <v>37</v>
      </c>
      <c r="AX1477" s="12" t="s">
        <v>74</v>
      </c>
      <c r="AY1477" s="225" t="s">
        <v>159</v>
      </c>
    </row>
    <row r="1478" spans="2:65" s="12" customFormat="1" ht="12" x14ac:dyDescent="0.3">
      <c r="B1478" s="215"/>
      <c r="C1478" s="216"/>
      <c r="D1478" s="206" t="s">
        <v>168</v>
      </c>
      <c r="E1478" s="217" t="s">
        <v>30</v>
      </c>
      <c r="F1478" s="218" t="s">
        <v>301</v>
      </c>
      <c r="G1478" s="216"/>
      <c r="H1478" s="219">
        <v>-4.859</v>
      </c>
      <c r="I1478" s="220"/>
      <c r="J1478" s="216"/>
      <c r="K1478" s="216"/>
      <c r="L1478" s="221"/>
      <c r="M1478" s="222"/>
      <c r="N1478" s="223"/>
      <c r="O1478" s="223"/>
      <c r="P1478" s="223"/>
      <c r="Q1478" s="223"/>
      <c r="R1478" s="223"/>
      <c r="S1478" s="223"/>
      <c r="T1478" s="224"/>
      <c r="AT1478" s="225" t="s">
        <v>168</v>
      </c>
      <c r="AU1478" s="225" t="s">
        <v>84</v>
      </c>
      <c r="AV1478" s="12" t="s">
        <v>84</v>
      </c>
      <c r="AW1478" s="12" t="s">
        <v>37</v>
      </c>
      <c r="AX1478" s="12" t="s">
        <v>74</v>
      </c>
      <c r="AY1478" s="225" t="s">
        <v>159</v>
      </c>
    </row>
    <row r="1479" spans="2:65" s="12" customFormat="1" ht="12" x14ac:dyDescent="0.3">
      <c r="B1479" s="215"/>
      <c r="C1479" s="216"/>
      <c r="D1479" s="206" t="s">
        <v>168</v>
      </c>
      <c r="E1479" s="217" t="s">
        <v>30</v>
      </c>
      <c r="F1479" s="218" t="s">
        <v>300</v>
      </c>
      <c r="G1479" s="216"/>
      <c r="H1479" s="219">
        <v>-4.9450000000000003</v>
      </c>
      <c r="I1479" s="220"/>
      <c r="J1479" s="216"/>
      <c r="K1479" s="216"/>
      <c r="L1479" s="221"/>
      <c r="M1479" s="222"/>
      <c r="N1479" s="223"/>
      <c r="O1479" s="223"/>
      <c r="P1479" s="223"/>
      <c r="Q1479" s="223"/>
      <c r="R1479" s="223"/>
      <c r="S1479" s="223"/>
      <c r="T1479" s="224"/>
      <c r="AT1479" s="225" t="s">
        <v>168</v>
      </c>
      <c r="AU1479" s="225" t="s">
        <v>84</v>
      </c>
      <c r="AV1479" s="12" t="s">
        <v>84</v>
      </c>
      <c r="AW1479" s="12" t="s">
        <v>37</v>
      </c>
      <c r="AX1479" s="12" t="s">
        <v>74</v>
      </c>
      <c r="AY1479" s="225" t="s">
        <v>159</v>
      </c>
    </row>
    <row r="1480" spans="2:65" s="12" customFormat="1" ht="12" x14ac:dyDescent="0.3">
      <c r="B1480" s="215"/>
      <c r="C1480" s="216"/>
      <c r="D1480" s="206" t="s">
        <v>168</v>
      </c>
      <c r="E1480" s="217" t="s">
        <v>30</v>
      </c>
      <c r="F1480" s="218" t="s">
        <v>2135</v>
      </c>
      <c r="G1480" s="216"/>
      <c r="H1480" s="219">
        <v>4.3600000000000003</v>
      </c>
      <c r="I1480" s="220"/>
      <c r="J1480" s="216"/>
      <c r="K1480" s="216"/>
      <c r="L1480" s="221"/>
      <c r="M1480" s="222"/>
      <c r="N1480" s="223"/>
      <c r="O1480" s="223"/>
      <c r="P1480" s="223"/>
      <c r="Q1480" s="223"/>
      <c r="R1480" s="223"/>
      <c r="S1480" s="223"/>
      <c r="T1480" s="224"/>
      <c r="AT1480" s="225" t="s">
        <v>168</v>
      </c>
      <c r="AU1480" s="225" t="s">
        <v>84</v>
      </c>
      <c r="AV1480" s="12" t="s">
        <v>84</v>
      </c>
      <c r="AW1480" s="12" t="s">
        <v>37</v>
      </c>
      <c r="AX1480" s="12" t="s">
        <v>74</v>
      </c>
      <c r="AY1480" s="225" t="s">
        <v>159</v>
      </c>
    </row>
    <row r="1481" spans="2:65" s="11" customFormat="1" ht="12" x14ac:dyDescent="0.3">
      <c r="B1481" s="204"/>
      <c r="C1481" s="205"/>
      <c r="D1481" s="206" t="s">
        <v>168</v>
      </c>
      <c r="E1481" s="207" t="s">
        <v>30</v>
      </c>
      <c r="F1481" s="208" t="s">
        <v>352</v>
      </c>
      <c r="G1481" s="205"/>
      <c r="H1481" s="207" t="s">
        <v>30</v>
      </c>
      <c r="I1481" s="209"/>
      <c r="J1481" s="205"/>
      <c r="K1481" s="205"/>
      <c r="L1481" s="210"/>
      <c r="M1481" s="211"/>
      <c r="N1481" s="212"/>
      <c r="O1481" s="212"/>
      <c r="P1481" s="212"/>
      <c r="Q1481" s="212"/>
      <c r="R1481" s="212"/>
      <c r="S1481" s="212"/>
      <c r="T1481" s="213"/>
      <c r="AT1481" s="214" t="s">
        <v>168</v>
      </c>
      <c r="AU1481" s="214" t="s">
        <v>84</v>
      </c>
      <c r="AV1481" s="11" t="s">
        <v>82</v>
      </c>
      <c r="AW1481" s="11" t="s">
        <v>37</v>
      </c>
      <c r="AX1481" s="11" t="s">
        <v>74</v>
      </c>
      <c r="AY1481" s="214" t="s">
        <v>159</v>
      </c>
    </row>
    <row r="1482" spans="2:65" s="12" customFormat="1" ht="12" x14ac:dyDescent="0.3">
      <c r="B1482" s="215"/>
      <c r="C1482" s="216"/>
      <c r="D1482" s="206" t="s">
        <v>168</v>
      </c>
      <c r="E1482" s="217" t="s">
        <v>30</v>
      </c>
      <c r="F1482" s="218" t="s">
        <v>2136</v>
      </c>
      <c r="G1482" s="216"/>
      <c r="H1482" s="219">
        <v>3.12</v>
      </c>
      <c r="I1482" s="220"/>
      <c r="J1482" s="216"/>
      <c r="K1482" s="216"/>
      <c r="L1482" s="221"/>
      <c r="M1482" s="222"/>
      <c r="N1482" s="223"/>
      <c r="O1482" s="223"/>
      <c r="P1482" s="223"/>
      <c r="Q1482" s="223"/>
      <c r="R1482" s="223"/>
      <c r="S1482" s="223"/>
      <c r="T1482" s="224"/>
      <c r="AT1482" s="225" t="s">
        <v>168</v>
      </c>
      <c r="AU1482" s="225" t="s">
        <v>84</v>
      </c>
      <c r="AV1482" s="12" t="s">
        <v>84</v>
      </c>
      <c r="AW1482" s="12" t="s">
        <v>37</v>
      </c>
      <c r="AX1482" s="12" t="s">
        <v>74</v>
      </c>
      <c r="AY1482" s="225" t="s">
        <v>159</v>
      </c>
    </row>
    <row r="1483" spans="2:65" s="12" customFormat="1" ht="12" x14ac:dyDescent="0.3">
      <c r="B1483" s="215"/>
      <c r="C1483" s="216"/>
      <c r="D1483" s="206" t="s">
        <v>168</v>
      </c>
      <c r="E1483" s="217" t="s">
        <v>30</v>
      </c>
      <c r="F1483" s="218" t="s">
        <v>2137</v>
      </c>
      <c r="G1483" s="216"/>
      <c r="H1483" s="219">
        <v>5.569</v>
      </c>
      <c r="I1483" s="220"/>
      <c r="J1483" s="216"/>
      <c r="K1483" s="216"/>
      <c r="L1483" s="221"/>
      <c r="M1483" s="222"/>
      <c r="N1483" s="223"/>
      <c r="O1483" s="223"/>
      <c r="P1483" s="223"/>
      <c r="Q1483" s="223"/>
      <c r="R1483" s="223"/>
      <c r="S1483" s="223"/>
      <c r="T1483" s="224"/>
      <c r="AT1483" s="225" t="s">
        <v>168</v>
      </c>
      <c r="AU1483" s="225" t="s">
        <v>84</v>
      </c>
      <c r="AV1483" s="12" t="s">
        <v>84</v>
      </c>
      <c r="AW1483" s="12" t="s">
        <v>37</v>
      </c>
      <c r="AX1483" s="12" t="s">
        <v>74</v>
      </c>
      <c r="AY1483" s="225" t="s">
        <v>159</v>
      </c>
    </row>
    <row r="1484" spans="2:65" s="13" customFormat="1" ht="12" x14ac:dyDescent="0.3">
      <c r="B1484" s="226"/>
      <c r="C1484" s="227"/>
      <c r="D1484" s="206" t="s">
        <v>168</v>
      </c>
      <c r="E1484" s="228" t="s">
        <v>30</v>
      </c>
      <c r="F1484" s="229" t="s">
        <v>186</v>
      </c>
      <c r="G1484" s="227"/>
      <c r="H1484" s="230">
        <v>103</v>
      </c>
      <c r="I1484" s="231"/>
      <c r="J1484" s="227"/>
      <c r="K1484" s="227"/>
      <c r="L1484" s="232"/>
      <c r="M1484" s="233"/>
      <c r="N1484" s="234"/>
      <c r="O1484" s="234"/>
      <c r="P1484" s="234"/>
      <c r="Q1484" s="234"/>
      <c r="R1484" s="234"/>
      <c r="S1484" s="234"/>
      <c r="T1484" s="235"/>
      <c r="AT1484" s="236" t="s">
        <v>168</v>
      </c>
      <c r="AU1484" s="236" t="s">
        <v>84</v>
      </c>
      <c r="AV1484" s="13" t="s">
        <v>166</v>
      </c>
      <c r="AW1484" s="13" t="s">
        <v>37</v>
      </c>
      <c r="AX1484" s="13" t="s">
        <v>82</v>
      </c>
      <c r="AY1484" s="236" t="s">
        <v>159</v>
      </c>
    </row>
    <row r="1485" spans="2:65" s="1" customFormat="1" ht="16.5" customHeight="1" x14ac:dyDescent="0.3">
      <c r="B1485" s="41"/>
      <c r="C1485" s="192" t="s">
        <v>2138</v>
      </c>
      <c r="D1485" s="192" t="s">
        <v>161</v>
      </c>
      <c r="E1485" s="193" t="s">
        <v>2139</v>
      </c>
      <c r="F1485" s="194" t="s">
        <v>2140</v>
      </c>
      <c r="G1485" s="195" t="s">
        <v>214</v>
      </c>
      <c r="H1485" s="196">
        <v>344</v>
      </c>
      <c r="I1485" s="197"/>
      <c r="J1485" s="198">
        <f>ROUND(I1485*H1485,2)</f>
        <v>0</v>
      </c>
      <c r="K1485" s="194" t="s">
        <v>165</v>
      </c>
      <c r="L1485" s="61"/>
      <c r="M1485" s="199" t="s">
        <v>30</v>
      </c>
      <c r="N1485" s="200" t="s">
        <v>45</v>
      </c>
      <c r="O1485" s="42"/>
      <c r="P1485" s="201">
        <f>O1485*H1485</f>
        <v>0</v>
      </c>
      <c r="Q1485" s="201">
        <v>0</v>
      </c>
      <c r="R1485" s="201">
        <f>Q1485*H1485</f>
        <v>0</v>
      </c>
      <c r="S1485" s="201">
        <v>0</v>
      </c>
      <c r="T1485" s="202">
        <f>S1485*H1485</f>
        <v>0</v>
      </c>
      <c r="AR1485" s="24" t="s">
        <v>271</v>
      </c>
      <c r="AT1485" s="24" t="s">
        <v>161</v>
      </c>
      <c r="AU1485" s="24" t="s">
        <v>84</v>
      </c>
      <c r="AY1485" s="24" t="s">
        <v>159</v>
      </c>
      <c r="BE1485" s="203">
        <f>IF(N1485="základní",J1485,0)</f>
        <v>0</v>
      </c>
      <c r="BF1485" s="203">
        <f>IF(N1485="snížená",J1485,0)</f>
        <v>0</v>
      </c>
      <c r="BG1485" s="203">
        <f>IF(N1485="zákl. přenesená",J1485,0)</f>
        <v>0</v>
      </c>
      <c r="BH1485" s="203">
        <f>IF(N1485="sníž. přenesená",J1485,0)</f>
        <v>0</v>
      </c>
      <c r="BI1485" s="203">
        <f>IF(N1485="nulová",J1485,0)</f>
        <v>0</v>
      </c>
      <c r="BJ1485" s="24" t="s">
        <v>82</v>
      </c>
      <c r="BK1485" s="203">
        <f>ROUND(I1485*H1485,2)</f>
        <v>0</v>
      </c>
      <c r="BL1485" s="24" t="s">
        <v>271</v>
      </c>
      <c r="BM1485" s="24" t="s">
        <v>2141</v>
      </c>
    </row>
    <row r="1486" spans="2:65" s="11" customFormat="1" ht="12" x14ac:dyDescent="0.3">
      <c r="B1486" s="204"/>
      <c r="C1486" s="205"/>
      <c r="D1486" s="206" t="s">
        <v>168</v>
      </c>
      <c r="E1486" s="207" t="s">
        <v>30</v>
      </c>
      <c r="F1486" s="208" t="s">
        <v>2142</v>
      </c>
      <c r="G1486" s="205"/>
      <c r="H1486" s="207" t="s">
        <v>30</v>
      </c>
      <c r="I1486" s="209"/>
      <c r="J1486" s="205"/>
      <c r="K1486" s="205"/>
      <c r="L1486" s="210"/>
      <c r="M1486" s="211"/>
      <c r="N1486" s="212"/>
      <c r="O1486" s="212"/>
      <c r="P1486" s="212"/>
      <c r="Q1486" s="212"/>
      <c r="R1486" s="212"/>
      <c r="S1486" s="212"/>
      <c r="T1486" s="213"/>
      <c r="AT1486" s="214" t="s">
        <v>168</v>
      </c>
      <c r="AU1486" s="214" t="s">
        <v>84</v>
      </c>
      <c r="AV1486" s="11" t="s">
        <v>82</v>
      </c>
      <c r="AW1486" s="11" t="s">
        <v>37</v>
      </c>
      <c r="AX1486" s="11" t="s">
        <v>74</v>
      </c>
      <c r="AY1486" s="214" t="s">
        <v>159</v>
      </c>
    </row>
    <row r="1487" spans="2:65" s="12" customFormat="1" ht="12" x14ac:dyDescent="0.3">
      <c r="B1487" s="215"/>
      <c r="C1487" s="216"/>
      <c r="D1487" s="206" t="s">
        <v>168</v>
      </c>
      <c r="E1487" s="217" t="s">
        <v>30</v>
      </c>
      <c r="F1487" s="218" t="s">
        <v>2143</v>
      </c>
      <c r="G1487" s="216"/>
      <c r="H1487" s="219">
        <v>344</v>
      </c>
      <c r="I1487" s="220"/>
      <c r="J1487" s="216"/>
      <c r="K1487" s="216"/>
      <c r="L1487" s="221"/>
      <c r="M1487" s="222"/>
      <c r="N1487" s="223"/>
      <c r="O1487" s="223"/>
      <c r="P1487" s="223"/>
      <c r="Q1487" s="223"/>
      <c r="R1487" s="223"/>
      <c r="S1487" s="223"/>
      <c r="T1487" s="224"/>
      <c r="AT1487" s="225" t="s">
        <v>168</v>
      </c>
      <c r="AU1487" s="225" t="s">
        <v>84</v>
      </c>
      <c r="AV1487" s="12" t="s">
        <v>84</v>
      </c>
      <c r="AW1487" s="12" t="s">
        <v>37</v>
      </c>
      <c r="AX1487" s="12" t="s">
        <v>82</v>
      </c>
      <c r="AY1487" s="225" t="s">
        <v>159</v>
      </c>
    </row>
    <row r="1488" spans="2:65" s="1" customFormat="1" ht="16.5" customHeight="1" x14ac:dyDescent="0.3">
      <c r="B1488" s="41"/>
      <c r="C1488" s="192" t="s">
        <v>2144</v>
      </c>
      <c r="D1488" s="192" t="s">
        <v>161</v>
      </c>
      <c r="E1488" s="193" t="s">
        <v>2145</v>
      </c>
      <c r="F1488" s="194" t="s">
        <v>2146</v>
      </c>
      <c r="G1488" s="195" t="s">
        <v>214</v>
      </c>
      <c r="H1488" s="196">
        <v>3.2</v>
      </c>
      <c r="I1488" s="197"/>
      <c r="J1488" s="198">
        <f>ROUND(I1488*H1488,2)</f>
        <v>0</v>
      </c>
      <c r="K1488" s="194" t="s">
        <v>165</v>
      </c>
      <c r="L1488" s="61"/>
      <c r="M1488" s="199" t="s">
        <v>30</v>
      </c>
      <c r="N1488" s="200" t="s">
        <v>45</v>
      </c>
      <c r="O1488" s="42"/>
      <c r="P1488" s="201">
        <f>O1488*H1488</f>
        <v>0</v>
      </c>
      <c r="Q1488" s="201">
        <v>3.3E-4</v>
      </c>
      <c r="R1488" s="201">
        <f>Q1488*H1488</f>
        <v>1.0560000000000001E-3</v>
      </c>
      <c r="S1488" s="201">
        <v>0</v>
      </c>
      <c r="T1488" s="202">
        <f>S1488*H1488</f>
        <v>0</v>
      </c>
      <c r="AR1488" s="24" t="s">
        <v>271</v>
      </c>
      <c r="AT1488" s="24" t="s">
        <v>161</v>
      </c>
      <c r="AU1488" s="24" t="s">
        <v>84</v>
      </c>
      <c r="AY1488" s="24" t="s">
        <v>159</v>
      </c>
      <c r="BE1488" s="203">
        <f>IF(N1488="základní",J1488,0)</f>
        <v>0</v>
      </c>
      <c r="BF1488" s="203">
        <f>IF(N1488="snížená",J1488,0)</f>
        <v>0</v>
      </c>
      <c r="BG1488" s="203">
        <f>IF(N1488="zákl. přenesená",J1488,0)</f>
        <v>0</v>
      </c>
      <c r="BH1488" s="203">
        <f>IF(N1488="sníž. přenesená",J1488,0)</f>
        <v>0</v>
      </c>
      <c r="BI1488" s="203">
        <f>IF(N1488="nulová",J1488,0)</f>
        <v>0</v>
      </c>
      <c r="BJ1488" s="24" t="s">
        <v>82</v>
      </c>
      <c r="BK1488" s="203">
        <f>ROUND(I1488*H1488,2)</f>
        <v>0</v>
      </c>
      <c r="BL1488" s="24" t="s">
        <v>271</v>
      </c>
      <c r="BM1488" s="24" t="s">
        <v>2147</v>
      </c>
    </row>
    <row r="1489" spans="2:65" s="11" customFormat="1" ht="12" x14ac:dyDescent="0.3">
      <c r="B1489" s="204"/>
      <c r="C1489" s="205"/>
      <c r="D1489" s="206" t="s">
        <v>168</v>
      </c>
      <c r="E1489" s="207" t="s">
        <v>30</v>
      </c>
      <c r="F1489" s="208" t="s">
        <v>2148</v>
      </c>
      <c r="G1489" s="205"/>
      <c r="H1489" s="207" t="s">
        <v>30</v>
      </c>
      <c r="I1489" s="209"/>
      <c r="J1489" s="205"/>
      <c r="K1489" s="205"/>
      <c r="L1489" s="210"/>
      <c r="M1489" s="211"/>
      <c r="N1489" s="212"/>
      <c r="O1489" s="212"/>
      <c r="P1489" s="212"/>
      <c r="Q1489" s="212"/>
      <c r="R1489" s="212"/>
      <c r="S1489" s="212"/>
      <c r="T1489" s="213"/>
      <c r="AT1489" s="214" t="s">
        <v>168</v>
      </c>
      <c r="AU1489" s="214" t="s">
        <v>84</v>
      </c>
      <c r="AV1489" s="11" t="s">
        <v>82</v>
      </c>
      <c r="AW1489" s="11" t="s">
        <v>37</v>
      </c>
      <c r="AX1489" s="11" t="s">
        <v>74</v>
      </c>
      <c r="AY1489" s="214" t="s">
        <v>159</v>
      </c>
    </row>
    <row r="1490" spans="2:65" s="12" customFormat="1" ht="12" x14ac:dyDescent="0.3">
      <c r="B1490" s="215"/>
      <c r="C1490" s="216"/>
      <c r="D1490" s="206" t="s">
        <v>168</v>
      </c>
      <c r="E1490" s="217" t="s">
        <v>30</v>
      </c>
      <c r="F1490" s="218" t="s">
        <v>2149</v>
      </c>
      <c r="G1490" s="216"/>
      <c r="H1490" s="219">
        <v>3.2</v>
      </c>
      <c r="I1490" s="220"/>
      <c r="J1490" s="216"/>
      <c r="K1490" s="216"/>
      <c r="L1490" s="221"/>
      <c r="M1490" s="222"/>
      <c r="N1490" s="223"/>
      <c r="O1490" s="223"/>
      <c r="P1490" s="223"/>
      <c r="Q1490" s="223"/>
      <c r="R1490" s="223"/>
      <c r="S1490" s="223"/>
      <c r="T1490" s="224"/>
      <c r="AT1490" s="225" t="s">
        <v>168</v>
      </c>
      <c r="AU1490" s="225" t="s">
        <v>84</v>
      </c>
      <c r="AV1490" s="12" t="s">
        <v>84</v>
      </c>
      <c r="AW1490" s="12" t="s">
        <v>37</v>
      </c>
      <c r="AX1490" s="12" t="s">
        <v>82</v>
      </c>
      <c r="AY1490" s="225" t="s">
        <v>159</v>
      </c>
    </row>
    <row r="1491" spans="2:65" s="1" customFormat="1" ht="16.5" customHeight="1" x14ac:dyDescent="0.3">
      <c r="B1491" s="41"/>
      <c r="C1491" s="192" t="s">
        <v>2150</v>
      </c>
      <c r="D1491" s="192" t="s">
        <v>161</v>
      </c>
      <c r="E1491" s="193" t="s">
        <v>2151</v>
      </c>
      <c r="F1491" s="194" t="s">
        <v>2152</v>
      </c>
      <c r="G1491" s="195" t="s">
        <v>214</v>
      </c>
      <c r="H1491" s="196">
        <v>7</v>
      </c>
      <c r="I1491" s="197"/>
      <c r="J1491" s="198">
        <f>ROUND(I1491*H1491,2)</f>
        <v>0</v>
      </c>
      <c r="K1491" s="194" t="s">
        <v>165</v>
      </c>
      <c r="L1491" s="61"/>
      <c r="M1491" s="199" t="s">
        <v>30</v>
      </c>
      <c r="N1491" s="200" t="s">
        <v>45</v>
      </c>
      <c r="O1491" s="42"/>
      <c r="P1491" s="201">
        <f>O1491*H1491</f>
        <v>0</v>
      </c>
      <c r="Q1491" s="201">
        <v>1.7000000000000001E-4</v>
      </c>
      <c r="R1491" s="201">
        <f>Q1491*H1491</f>
        <v>1.1900000000000001E-3</v>
      </c>
      <c r="S1491" s="201">
        <v>0</v>
      </c>
      <c r="T1491" s="202">
        <f>S1491*H1491</f>
        <v>0</v>
      </c>
      <c r="AR1491" s="24" t="s">
        <v>271</v>
      </c>
      <c r="AT1491" s="24" t="s">
        <v>161</v>
      </c>
      <c r="AU1491" s="24" t="s">
        <v>84</v>
      </c>
      <c r="AY1491" s="24" t="s">
        <v>159</v>
      </c>
      <c r="BE1491" s="203">
        <f>IF(N1491="základní",J1491,0)</f>
        <v>0</v>
      </c>
      <c r="BF1491" s="203">
        <f>IF(N1491="snížená",J1491,0)</f>
        <v>0</v>
      </c>
      <c r="BG1491" s="203">
        <f>IF(N1491="zákl. přenesená",J1491,0)</f>
        <v>0</v>
      </c>
      <c r="BH1491" s="203">
        <f>IF(N1491="sníž. přenesená",J1491,0)</f>
        <v>0</v>
      </c>
      <c r="BI1491" s="203">
        <f>IF(N1491="nulová",J1491,0)</f>
        <v>0</v>
      </c>
      <c r="BJ1491" s="24" t="s">
        <v>82</v>
      </c>
      <c r="BK1491" s="203">
        <f>ROUND(I1491*H1491,2)</f>
        <v>0</v>
      </c>
      <c r="BL1491" s="24" t="s">
        <v>271</v>
      </c>
      <c r="BM1491" s="24" t="s">
        <v>2153</v>
      </c>
    </row>
    <row r="1492" spans="2:65" s="11" customFormat="1" ht="12" x14ac:dyDescent="0.3">
      <c r="B1492" s="204"/>
      <c r="C1492" s="205"/>
      <c r="D1492" s="206" t="s">
        <v>168</v>
      </c>
      <c r="E1492" s="207" t="s">
        <v>30</v>
      </c>
      <c r="F1492" s="208" t="s">
        <v>2154</v>
      </c>
      <c r="G1492" s="205"/>
      <c r="H1492" s="207" t="s">
        <v>30</v>
      </c>
      <c r="I1492" s="209"/>
      <c r="J1492" s="205"/>
      <c r="K1492" s="205"/>
      <c r="L1492" s="210"/>
      <c r="M1492" s="211"/>
      <c r="N1492" s="212"/>
      <c r="O1492" s="212"/>
      <c r="P1492" s="212"/>
      <c r="Q1492" s="212"/>
      <c r="R1492" s="212"/>
      <c r="S1492" s="212"/>
      <c r="T1492" s="213"/>
      <c r="AT1492" s="214" t="s">
        <v>168</v>
      </c>
      <c r="AU1492" s="214" t="s">
        <v>84</v>
      </c>
      <c r="AV1492" s="11" t="s">
        <v>82</v>
      </c>
      <c r="AW1492" s="11" t="s">
        <v>37</v>
      </c>
      <c r="AX1492" s="11" t="s">
        <v>74</v>
      </c>
      <c r="AY1492" s="214" t="s">
        <v>159</v>
      </c>
    </row>
    <row r="1493" spans="2:65" s="11" customFormat="1" ht="12" x14ac:dyDescent="0.3">
      <c r="B1493" s="204"/>
      <c r="C1493" s="205"/>
      <c r="D1493" s="206" t="s">
        <v>168</v>
      </c>
      <c r="E1493" s="207" t="s">
        <v>30</v>
      </c>
      <c r="F1493" s="208" t="s">
        <v>2155</v>
      </c>
      <c r="G1493" s="205"/>
      <c r="H1493" s="207" t="s">
        <v>30</v>
      </c>
      <c r="I1493" s="209"/>
      <c r="J1493" s="205"/>
      <c r="K1493" s="205"/>
      <c r="L1493" s="210"/>
      <c r="M1493" s="211"/>
      <c r="N1493" s="212"/>
      <c r="O1493" s="212"/>
      <c r="P1493" s="212"/>
      <c r="Q1493" s="212"/>
      <c r="R1493" s="212"/>
      <c r="S1493" s="212"/>
      <c r="T1493" s="213"/>
      <c r="AT1493" s="214" t="s">
        <v>168</v>
      </c>
      <c r="AU1493" s="214" t="s">
        <v>84</v>
      </c>
      <c r="AV1493" s="11" t="s">
        <v>82</v>
      </c>
      <c r="AW1493" s="11" t="s">
        <v>37</v>
      </c>
      <c r="AX1493" s="11" t="s">
        <v>74</v>
      </c>
      <c r="AY1493" s="214" t="s">
        <v>159</v>
      </c>
    </row>
    <row r="1494" spans="2:65" s="11" customFormat="1" ht="12" x14ac:dyDescent="0.3">
      <c r="B1494" s="204"/>
      <c r="C1494" s="205"/>
      <c r="D1494" s="206" t="s">
        <v>168</v>
      </c>
      <c r="E1494" s="207" t="s">
        <v>30</v>
      </c>
      <c r="F1494" s="208" t="s">
        <v>2156</v>
      </c>
      <c r="G1494" s="205"/>
      <c r="H1494" s="207" t="s">
        <v>30</v>
      </c>
      <c r="I1494" s="209"/>
      <c r="J1494" s="205"/>
      <c r="K1494" s="205"/>
      <c r="L1494" s="210"/>
      <c r="M1494" s="211"/>
      <c r="N1494" s="212"/>
      <c r="O1494" s="212"/>
      <c r="P1494" s="212"/>
      <c r="Q1494" s="212"/>
      <c r="R1494" s="212"/>
      <c r="S1494" s="212"/>
      <c r="T1494" s="213"/>
      <c r="AT1494" s="214" t="s">
        <v>168</v>
      </c>
      <c r="AU1494" s="214" t="s">
        <v>84</v>
      </c>
      <c r="AV1494" s="11" t="s">
        <v>82</v>
      </c>
      <c r="AW1494" s="11" t="s">
        <v>37</v>
      </c>
      <c r="AX1494" s="11" t="s">
        <v>74</v>
      </c>
      <c r="AY1494" s="214" t="s">
        <v>159</v>
      </c>
    </row>
    <row r="1495" spans="2:65" s="12" customFormat="1" ht="12" x14ac:dyDescent="0.3">
      <c r="B1495" s="215"/>
      <c r="C1495" s="216"/>
      <c r="D1495" s="206" t="s">
        <v>168</v>
      </c>
      <c r="E1495" s="217" t="s">
        <v>30</v>
      </c>
      <c r="F1495" s="218" t="s">
        <v>2157</v>
      </c>
      <c r="G1495" s="216"/>
      <c r="H1495" s="219">
        <v>3.7120000000000002</v>
      </c>
      <c r="I1495" s="220"/>
      <c r="J1495" s="216"/>
      <c r="K1495" s="216"/>
      <c r="L1495" s="221"/>
      <c r="M1495" s="222"/>
      <c r="N1495" s="223"/>
      <c r="O1495" s="223"/>
      <c r="P1495" s="223"/>
      <c r="Q1495" s="223"/>
      <c r="R1495" s="223"/>
      <c r="S1495" s="223"/>
      <c r="T1495" s="224"/>
      <c r="AT1495" s="225" t="s">
        <v>168</v>
      </c>
      <c r="AU1495" s="225" t="s">
        <v>84</v>
      </c>
      <c r="AV1495" s="12" t="s">
        <v>84</v>
      </c>
      <c r="AW1495" s="12" t="s">
        <v>37</v>
      </c>
      <c r="AX1495" s="12" t="s">
        <v>74</v>
      </c>
      <c r="AY1495" s="225" t="s">
        <v>159</v>
      </c>
    </row>
    <row r="1496" spans="2:65" s="11" customFormat="1" ht="12" x14ac:dyDescent="0.3">
      <c r="B1496" s="204"/>
      <c r="C1496" s="205"/>
      <c r="D1496" s="206" t="s">
        <v>168</v>
      </c>
      <c r="E1496" s="207" t="s">
        <v>30</v>
      </c>
      <c r="F1496" s="208" t="s">
        <v>2158</v>
      </c>
      <c r="G1496" s="205"/>
      <c r="H1496" s="207" t="s">
        <v>30</v>
      </c>
      <c r="I1496" s="209"/>
      <c r="J1496" s="205"/>
      <c r="K1496" s="205"/>
      <c r="L1496" s="210"/>
      <c r="M1496" s="211"/>
      <c r="N1496" s="212"/>
      <c r="O1496" s="212"/>
      <c r="P1496" s="212"/>
      <c r="Q1496" s="212"/>
      <c r="R1496" s="212"/>
      <c r="S1496" s="212"/>
      <c r="T1496" s="213"/>
      <c r="AT1496" s="214" t="s">
        <v>168</v>
      </c>
      <c r="AU1496" s="214" t="s">
        <v>84</v>
      </c>
      <c r="AV1496" s="11" t="s">
        <v>82</v>
      </c>
      <c r="AW1496" s="11" t="s">
        <v>37</v>
      </c>
      <c r="AX1496" s="11" t="s">
        <v>74</v>
      </c>
      <c r="AY1496" s="214" t="s">
        <v>159</v>
      </c>
    </row>
    <row r="1497" spans="2:65" s="12" customFormat="1" ht="12" x14ac:dyDescent="0.3">
      <c r="B1497" s="215"/>
      <c r="C1497" s="216"/>
      <c r="D1497" s="206" t="s">
        <v>168</v>
      </c>
      <c r="E1497" s="217" t="s">
        <v>30</v>
      </c>
      <c r="F1497" s="218" t="s">
        <v>2159</v>
      </c>
      <c r="G1497" s="216"/>
      <c r="H1497" s="219">
        <v>2.4319999999999999</v>
      </c>
      <c r="I1497" s="220"/>
      <c r="J1497" s="216"/>
      <c r="K1497" s="216"/>
      <c r="L1497" s="221"/>
      <c r="M1497" s="222"/>
      <c r="N1497" s="223"/>
      <c r="O1497" s="223"/>
      <c r="P1497" s="223"/>
      <c r="Q1497" s="223"/>
      <c r="R1497" s="223"/>
      <c r="S1497" s="223"/>
      <c r="T1497" s="224"/>
      <c r="AT1497" s="225" t="s">
        <v>168</v>
      </c>
      <c r="AU1497" s="225" t="s">
        <v>84</v>
      </c>
      <c r="AV1497" s="12" t="s">
        <v>84</v>
      </c>
      <c r="AW1497" s="12" t="s">
        <v>37</v>
      </c>
      <c r="AX1497" s="12" t="s">
        <v>74</v>
      </c>
      <c r="AY1497" s="225" t="s">
        <v>159</v>
      </c>
    </row>
    <row r="1498" spans="2:65" s="12" customFormat="1" ht="12" x14ac:dyDescent="0.3">
      <c r="B1498" s="215"/>
      <c r="C1498" s="216"/>
      <c r="D1498" s="206" t="s">
        <v>168</v>
      </c>
      <c r="E1498" s="217" t="s">
        <v>30</v>
      </c>
      <c r="F1498" s="218" t="s">
        <v>2160</v>
      </c>
      <c r="G1498" s="216"/>
      <c r="H1498" s="219">
        <v>0.85599999999999998</v>
      </c>
      <c r="I1498" s="220"/>
      <c r="J1498" s="216"/>
      <c r="K1498" s="216"/>
      <c r="L1498" s="221"/>
      <c r="M1498" s="222"/>
      <c r="N1498" s="223"/>
      <c r="O1498" s="223"/>
      <c r="P1498" s="223"/>
      <c r="Q1498" s="223"/>
      <c r="R1498" s="223"/>
      <c r="S1498" s="223"/>
      <c r="T1498" s="224"/>
      <c r="AT1498" s="225" t="s">
        <v>168</v>
      </c>
      <c r="AU1498" s="225" t="s">
        <v>84</v>
      </c>
      <c r="AV1498" s="12" t="s">
        <v>84</v>
      </c>
      <c r="AW1498" s="12" t="s">
        <v>37</v>
      </c>
      <c r="AX1498" s="12" t="s">
        <v>74</v>
      </c>
      <c r="AY1498" s="225" t="s">
        <v>159</v>
      </c>
    </row>
    <row r="1499" spans="2:65" s="13" customFormat="1" ht="12" x14ac:dyDescent="0.3">
      <c r="B1499" s="226"/>
      <c r="C1499" s="227"/>
      <c r="D1499" s="206" t="s">
        <v>168</v>
      </c>
      <c r="E1499" s="228" t="s">
        <v>30</v>
      </c>
      <c r="F1499" s="229" t="s">
        <v>186</v>
      </c>
      <c r="G1499" s="227"/>
      <c r="H1499" s="230">
        <v>7</v>
      </c>
      <c r="I1499" s="231"/>
      <c r="J1499" s="227"/>
      <c r="K1499" s="227"/>
      <c r="L1499" s="232"/>
      <c r="M1499" s="233"/>
      <c r="N1499" s="234"/>
      <c r="O1499" s="234"/>
      <c r="P1499" s="234"/>
      <c r="Q1499" s="234"/>
      <c r="R1499" s="234"/>
      <c r="S1499" s="234"/>
      <c r="T1499" s="235"/>
      <c r="AT1499" s="236" t="s">
        <v>168</v>
      </c>
      <c r="AU1499" s="236" t="s">
        <v>84</v>
      </c>
      <c r="AV1499" s="13" t="s">
        <v>166</v>
      </c>
      <c r="AW1499" s="13" t="s">
        <v>37</v>
      </c>
      <c r="AX1499" s="13" t="s">
        <v>82</v>
      </c>
      <c r="AY1499" s="236" t="s">
        <v>159</v>
      </c>
    </row>
    <row r="1500" spans="2:65" s="1" customFormat="1" ht="16.5" customHeight="1" x14ac:dyDescent="0.3">
      <c r="B1500" s="41"/>
      <c r="C1500" s="192" t="s">
        <v>2161</v>
      </c>
      <c r="D1500" s="192" t="s">
        <v>161</v>
      </c>
      <c r="E1500" s="193" t="s">
        <v>2162</v>
      </c>
      <c r="F1500" s="194" t="s">
        <v>2163</v>
      </c>
      <c r="G1500" s="195" t="s">
        <v>214</v>
      </c>
      <c r="H1500" s="196">
        <v>7</v>
      </c>
      <c r="I1500" s="197"/>
      <c r="J1500" s="198">
        <f>ROUND(I1500*H1500,2)</f>
        <v>0</v>
      </c>
      <c r="K1500" s="194" t="s">
        <v>165</v>
      </c>
      <c r="L1500" s="61"/>
      <c r="M1500" s="199" t="s">
        <v>30</v>
      </c>
      <c r="N1500" s="200" t="s">
        <v>45</v>
      </c>
      <c r="O1500" s="42"/>
      <c r="P1500" s="201">
        <f>O1500*H1500</f>
        <v>0</v>
      </c>
      <c r="Q1500" s="201">
        <v>2.3000000000000001E-4</v>
      </c>
      <c r="R1500" s="201">
        <f>Q1500*H1500</f>
        <v>1.6100000000000001E-3</v>
      </c>
      <c r="S1500" s="201">
        <v>0</v>
      </c>
      <c r="T1500" s="202">
        <f>S1500*H1500</f>
        <v>0</v>
      </c>
      <c r="AR1500" s="24" t="s">
        <v>271</v>
      </c>
      <c r="AT1500" s="24" t="s">
        <v>161</v>
      </c>
      <c r="AU1500" s="24" t="s">
        <v>84</v>
      </c>
      <c r="AY1500" s="24" t="s">
        <v>159</v>
      </c>
      <c r="BE1500" s="203">
        <f>IF(N1500="základní",J1500,0)</f>
        <v>0</v>
      </c>
      <c r="BF1500" s="203">
        <f>IF(N1500="snížená",J1500,0)</f>
        <v>0</v>
      </c>
      <c r="BG1500" s="203">
        <f>IF(N1500="zákl. přenesená",J1500,0)</f>
        <v>0</v>
      </c>
      <c r="BH1500" s="203">
        <f>IF(N1500="sníž. přenesená",J1500,0)</f>
        <v>0</v>
      </c>
      <c r="BI1500" s="203">
        <f>IF(N1500="nulová",J1500,0)</f>
        <v>0</v>
      </c>
      <c r="BJ1500" s="24" t="s">
        <v>82</v>
      </c>
      <c r="BK1500" s="203">
        <f>ROUND(I1500*H1500,2)</f>
        <v>0</v>
      </c>
      <c r="BL1500" s="24" t="s">
        <v>271</v>
      </c>
      <c r="BM1500" s="24" t="s">
        <v>2164</v>
      </c>
    </row>
    <row r="1501" spans="2:65" s="11" customFormat="1" ht="12" x14ac:dyDescent="0.3">
      <c r="B1501" s="204"/>
      <c r="C1501" s="205"/>
      <c r="D1501" s="206" t="s">
        <v>168</v>
      </c>
      <c r="E1501" s="207" t="s">
        <v>30</v>
      </c>
      <c r="F1501" s="208" t="s">
        <v>2165</v>
      </c>
      <c r="G1501" s="205"/>
      <c r="H1501" s="207" t="s">
        <v>30</v>
      </c>
      <c r="I1501" s="209"/>
      <c r="J1501" s="205"/>
      <c r="K1501" s="205"/>
      <c r="L1501" s="210"/>
      <c r="M1501" s="211"/>
      <c r="N1501" s="212"/>
      <c r="O1501" s="212"/>
      <c r="P1501" s="212"/>
      <c r="Q1501" s="212"/>
      <c r="R1501" s="212"/>
      <c r="S1501" s="212"/>
      <c r="T1501" s="213"/>
      <c r="AT1501" s="214" t="s">
        <v>168</v>
      </c>
      <c r="AU1501" s="214" t="s">
        <v>84</v>
      </c>
      <c r="AV1501" s="11" t="s">
        <v>82</v>
      </c>
      <c r="AW1501" s="11" t="s">
        <v>37</v>
      </c>
      <c r="AX1501" s="11" t="s">
        <v>74</v>
      </c>
      <c r="AY1501" s="214" t="s">
        <v>159</v>
      </c>
    </row>
    <row r="1502" spans="2:65" s="11" customFormat="1" ht="12" x14ac:dyDescent="0.3">
      <c r="B1502" s="204"/>
      <c r="C1502" s="205"/>
      <c r="D1502" s="206" t="s">
        <v>168</v>
      </c>
      <c r="E1502" s="207" t="s">
        <v>30</v>
      </c>
      <c r="F1502" s="208" t="s">
        <v>2166</v>
      </c>
      <c r="G1502" s="205"/>
      <c r="H1502" s="207" t="s">
        <v>30</v>
      </c>
      <c r="I1502" s="209"/>
      <c r="J1502" s="205"/>
      <c r="K1502" s="205"/>
      <c r="L1502" s="210"/>
      <c r="M1502" s="211"/>
      <c r="N1502" s="212"/>
      <c r="O1502" s="212"/>
      <c r="P1502" s="212"/>
      <c r="Q1502" s="212"/>
      <c r="R1502" s="212"/>
      <c r="S1502" s="212"/>
      <c r="T1502" s="213"/>
      <c r="AT1502" s="214" t="s">
        <v>168</v>
      </c>
      <c r="AU1502" s="214" t="s">
        <v>84</v>
      </c>
      <c r="AV1502" s="11" t="s">
        <v>82</v>
      </c>
      <c r="AW1502" s="11" t="s">
        <v>37</v>
      </c>
      <c r="AX1502" s="11" t="s">
        <v>74</v>
      </c>
      <c r="AY1502" s="214" t="s">
        <v>159</v>
      </c>
    </row>
    <row r="1503" spans="2:65" s="12" customFormat="1" ht="12" x14ac:dyDescent="0.3">
      <c r="B1503" s="215"/>
      <c r="C1503" s="216"/>
      <c r="D1503" s="206" t="s">
        <v>168</v>
      </c>
      <c r="E1503" s="217" t="s">
        <v>30</v>
      </c>
      <c r="F1503" s="218" t="s">
        <v>2167</v>
      </c>
      <c r="G1503" s="216"/>
      <c r="H1503" s="219">
        <v>3.44</v>
      </c>
      <c r="I1503" s="220"/>
      <c r="J1503" s="216"/>
      <c r="K1503" s="216"/>
      <c r="L1503" s="221"/>
      <c r="M1503" s="222"/>
      <c r="N1503" s="223"/>
      <c r="O1503" s="223"/>
      <c r="P1503" s="223"/>
      <c r="Q1503" s="223"/>
      <c r="R1503" s="223"/>
      <c r="S1503" s="223"/>
      <c r="T1503" s="224"/>
      <c r="AT1503" s="225" t="s">
        <v>168</v>
      </c>
      <c r="AU1503" s="225" t="s">
        <v>84</v>
      </c>
      <c r="AV1503" s="12" t="s">
        <v>84</v>
      </c>
      <c r="AW1503" s="12" t="s">
        <v>37</v>
      </c>
      <c r="AX1503" s="12" t="s">
        <v>74</v>
      </c>
      <c r="AY1503" s="225" t="s">
        <v>159</v>
      </c>
    </row>
    <row r="1504" spans="2:65" s="11" customFormat="1" ht="12" x14ac:dyDescent="0.3">
      <c r="B1504" s="204"/>
      <c r="C1504" s="205"/>
      <c r="D1504" s="206" t="s">
        <v>168</v>
      </c>
      <c r="E1504" s="207" t="s">
        <v>30</v>
      </c>
      <c r="F1504" s="208" t="s">
        <v>2168</v>
      </c>
      <c r="G1504" s="205"/>
      <c r="H1504" s="207" t="s">
        <v>30</v>
      </c>
      <c r="I1504" s="209"/>
      <c r="J1504" s="205"/>
      <c r="K1504" s="205"/>
      <c r="L1504" s="210"/>
      <c r="M1504" s="211"/>
      <c r="N1504" s="212"/>
      <c r="O1504" s="212"/>
      <c r="P1504" s="212"/>
      <c r="Q1504" s="212"/>
      <c r="R1504" s="212"/>
      <c r="S1504" s="212"/>
      <c r="T1504" s="213"/>
      <c r="AT1504" s="214" t="s">
        <v>168</v>
      </c>
      <c r="AU1504" s="214" t="s">
        <v>84</v>
      </c>
      <c r="AV1504" s="11" t="s">
        <v>82</v>
      </c>
      <c r="AW1504" s="11" t="s">
        <v>37</v>
      </c>
      <c r="AX1504" s="11" t="s">
        <v>74</v>
      </c>
      <c r="AY1504" s="214" t="s">
        <v>159</v>
      </c>
    </row>
    <row r="1505" spans="2:65" s="12" customFormat="1" ht="12" x14ac:dyDescent="0.3">
      <c r="B1505" s="215"/>
      <c r="C1505" s="216"/>
      <c r="D1505" s="206" t="s">
        <v>168</v>
      </c>
      <c r="E1505" s="217" t="s">
        <v>30</v>
      </c>
      <c r="F1505" s="218" t="s">
        <v>2169</v>
      </c>
      <c r="G1505" s="216"/>
      <c r="H1505" s="219">
        <v>0.91</v>
      </c>
      <c r="I1505" s="220"/>
      <c r="J1505" s="216"/>
      <c r="K1505" s="216"/>
      <c r="L1505" s="221"/>
      <c r="M1505" s="222"/>
      <c r="N1505" s="223"/>
      <c r="O1505" s="223"/>
      <c r="P1505" s="223"/>
      <c r="Q1505" s="223"/>
      <c r="R1505" s="223"/>
      <c r="S1505" s="223"/>
      <c r="T1505" s="224"/>
      <c r="AT1505" s="225" t="s">
        <v>168</v>
      </c>
      <c r="AU1505" s="225" t="s">
        <v>84</v>
      </c>
      <c r="AV1505" s="12" t="s">
        <v>84</v>
      </c>
      <c r="AW1505" s="12" t="s">
        <v>37</v>
      </c>
      <c r="AX1505" s="12" t="s">
        <v>74</v>
      </c>
      <c r="AY1505" s="225" t="s">
        <v>159</v>
      </c>
    </row>
    <row r="1506" spans="2:65" s="11" customFormat="1" ht="12" x14ac:dyDescent="0.3">
      <c r="B1506" s="204"/>
      <c r="C1506" s="205"/>
      <c r="D1506" s="206" t="s">
        <v>168</v>
      </c>
      <c r="E1506" s="207" t="s">
        <v>30</v>
      </c>
      <c r="F1506" s="208" t="s">
        <v>2170</v>
      </c>
      <c r="G1506" s="205"/>
      <c r="H1506" s="207" t="s">
        <v>30</v>
      </c>
      <c r="I1506" s="209"/>
      <c r="J1506" s="205"/>
      <c r="K1506" s="205"/>
      <c r="L1506" s="210"/>
      <c r="M1506" s="211"/>
      <c r="N1506" s="212"/>
      <c r="O1506" s="212"/>
      <c r="P1506" s="212"/>
      <c r="Q1506" s="212"/>
      <c r="R1506" s="212"/>
      <c r="S1506" s="212"/>
      <c r="T1506" s="213"/>
      <c r="AT1506" s="214" t="s">
        <v>168</v>
      </c>
      <c r="AU1506" s="214" t="s">
        <v>84</v>
      </c>
      <c r="AV1506" s="11" t="s">
        <v>82</v>
      </c>
      <c r="AW1506" s="11" t="s">
        <v>37</v>
      </c>
      <c r="AX1506" s="11" t="s">
        <v>74</v>
      </c>
      <c r="AY1506" s="214" t="s">
        <v>159</v>
      </c>
    </row>
    <row r="1507" spans="2:65" s="12" customFormat="1" ht="12" x14ac:dyDescent="0.3">
      <c r="B1507" s="215"/>
      <c r="C1507" s="216"/>
      <c r="D1507" s="206" t="s">
        <v>168</v>
      </c>
      <c r="E1507" s="217" t="s">
        <v>30</v>
      </c>
      <c r="F1507" s="218" t="s">
        <v>2171</v>
      </c>
      <c r="G1507" s="216"/>
      <c r="H1507" s="219">
        <v>0.95</v>
      </c>
      <c r="I1507" s="220"/>
      <c r="J1507" s="216"/>
      <c r="K1507" s="216"/>
      <c r="L1507" s="221"/>
      <c r="M1507" s="222"/>
      <c r="N1507" s="223"/>
      <c r="O1507" s="223"/>
      <c r="P1507" s="223"/>
      <c r="Q1507" s="223"/>
      <c r="R1507" s="223"/>
      <c r="S1507" s="223"/>
      <c r="T1507" s="224"/>
      <c r="AT1507" s="225" t="s">
        <v>168</v>
      </c>
      <c r="AU1507" s="225" t="s">
        <v>84</v>
      </c>
      <c r="AV1507" s="12" t="s">
        <v>84</v>
      </c>
      <c r="AW1507" s="12" t="s">
        <v>37</v>
      </c>
      <c r="AX1507" s="12" t="s">
        <v>74</v>
      </c>
      <c r="AY1507" s="225" t="s">
        <v>159</v>
      </c>
    </row>
    <row r="1508" spans="2:65" s="11" customFormat="1" ht="12" x14ac:dyDescent="0.3">
      <c r="B1508" s="204"/>
      <c r="C1508" s="205"/>
      <c r="D1508" s="206" t="s">
        <v>168</v>
      </c>
      <c r="E1508" s="207" t="s">
        <v>30</v>
      </c>
      <c r="F1508" s="208" t="s">
        <v>2172</v>
      </c>
      <c r="G1508" s="205"/>
      <c r="H1508" s="207" t="s">
        <v>30</v>
      </c>
      <c r="I1508" s="209"/>
      <c r="J1508" s="205"/>
      <c r="K1508" s="205"/>
      <c r="L1508" s="210"/>
      <c r="M1508" s="211"/>
      <c r="N1508" s="212"/>
      <c r="O1508" s="212"/>
      <c r="P1508" s="212"/>
      <c r="Q1508" s="212"/>
      <c r="R1508" s="212"/>
      <c r="S1508" s="212"/>
      <c r="T1508" s="213"/>
      <c r="AT1508" s="214" t="s">
        <v>168</v>
      </c>
      <c r="AU1508" s="214" t="s">
        <v>84</v>
      </c>
      <c r="AV1508" s="11" t="s">
        <v>82</v>
      </c>
      <c r="AW1508" s="11" t="s">
        <v>37</v>
      </c>
      <c r="AX1508" s="11" t="s">
        <v>74</v>
      </c>
      <c r="AY1508" s="214" t="s">
        <v>159</v>
      </c>
    </row>
    <row r="1509" spans="2:65" s="12" customFormat="1" ht="12" x14ac:dyDescent="0.3">
      <c r="B1509" s="215"/>
      <c r="C1509" s="216"/>
      <c r="D1509" s="206" t="s">
        <v>168</v>
      </c>
      <c r="E1509" s="217" t="s">
        <v>30</v>
      </c>
      <c r="F1509" s="218" t="s">
        <v>2173</v>
      </c>
      <c r="G1509" s="216"/>
      <c r="H1509" s="219">
        <v>1.1499999999999999</v>
      </c>
      <c r="I1509" s="220"/>
      <c r="J1509" s="216"/>
      <c r="K1509" s="216"/>
      <c r="L1509" s="221"/>
      <c r="M1509" s="222"/>
      <c r="N1509" s="223"/>
      <c r="O1509" s="223"/>
      <c r="P1509" s="223"/>
      <c r="Q1509" s="223"/>
      <c r="R1509" s="223"/>
      <c r="S1509" s="223"/>
      <c r="T1509" s="224"/>
      <c r="AT1509" s="225" t="s">
        <v>168</v>
      </c>
      <c r="AU1509" s="225" t="s">
        <v>84</v>
      </c>
      <c r="AV1509" s="12" t="s">
        <v>84</v>
      </c>
      <c r="AW1509" s="12" t="s">
        <v>37</v>
      </c>
      <c r="AX1509" s="12" t="s">
        <v>74</v>
      </c>
      <c r="AY1509" s="225" t="s">
        <v>159</v>
      </c>
    </row>
    <row r="1510" spans="2:65" s="12" customFormat="1" ht="12" x14ac:dyDescent="0.3">
      <c r="B1510" s="215"/>
      <c r="C1510" s="216"/>
      <c r="D1510" s="206" t="s">
        <v>168</v>
      </c>
      <c r="E1510" s="217" t="s">
        <v>30</v>
      </c>
      <c r="F1510" s="218" t="s">
        <v>2174</v>
      </c>
      <c r="G1510" s="216"/>
      <c r="H1510" s="219">
        <v>0.55000000000000004</v>
      </c>
      <c r="I1510" s="220"/>
      <c r="J1510" s="216"/>
      <c r="K1510" s="216"/>
      <c r="L1510" s="221"/>
      <c r="M1510" s="222"/>
      <c r="N1510" s="223"/>
      <c r="O1510" s="223"/>
      <c r="P1510" s="223"/>
      <c r="Q1510" s="223"/>
      <c r="R1510" s="223"/>
      <c r="S1510" s="223"/>
      <c r="T1510" s="224"/>
      <c r="AT1510" s="225" t="s">
        <v>168</v>
      </c>
      <c r="AU1510" s="225" t="s">
        <v>84</v>
      </c>
      <c r="AV1510" s="12" t="s">
        <v>84</v>
      </c>
      <c r="AW1510" s="12" t="s">
        <v>37</v>
      </c>
      <c r="AX1510" s="12" t="s">
        <v>74</v>
      </c>
      <c r="AY1510" s="225" t="s">
        <v>159</v>
      </c>
    </row>
    <row r="1511" spans="2:65" s="13" customFormat="1" ht="12" x14ac:dyDescent="0.3">
      <c r="B1511" s="226"/>
      <c r="C1511" s="227"/>
      <c r="D1511" s="206" t="s">
        <v>168</v>
      </c>
      <c r="E1511" s="228" t="s">
        <v>30</v>
      </c>
      <c r="F1511" s="229" t="s">
        <v>186</v>
      </c>
      <c r="G1511" s="227"/>
      <c r="H1511" s="230">
        <v>7</v>
      </c>
      <c r="I1511" s="231"/>
      <c r="J1511" s="227"/>
      <c r="K1511" s="227"/>
      <c r="L1511" s="232"/>
      <c r="M1511" s="233"/>
      <c r="N1511" s="234"/>
      <c r="O1511" s="234"/>
      <c r="P1511" s="234"/>
      <c r="Q1511" s="234"/>
      <c r="R1511" s="234"/>
      <c r="S1511" s="234"/>
      <c r="T1511" s="235"/>
      <c r="AT1511" s="236" t="s">
        <v>168</v>
      </c>
      <c r="AU1511" s="236" t="s">
        <v>84</v>
      </c>
      <c r="AV1511" s="13" t="s">
        <v>166</v>
      </c>
      <c r="AW1511" s="13" t="s">
        <v>37</v>
      </c>
      <c r="AX1511" s="13" t="s">
        <v>82</v>
      </c>
      <c r="AY1511" s="236" t="s">
        <v>159</v>
      </c>
    </row>
    <row r="1512" spans="2:65" s="1" customFormat="1" ht="25.5" customHeight="1" x14ac:dyDescent="0.3">
      <c r="B1512" s="41"/>
      <c r="C1512" s="192" t="s">
        <v>2175</v>
      </c>
      <c r="D1512" s="192" t="s">
        <v>161</v>
      </c>
      <c r="E1512" s="193" t="s">
        <v>2176</v>
      </c>
      <c r="F1512" s="194" t="s">
        <v>2177</v>
      </c>
      <c r="G1512" s="195" t="s">
        <v>214</v>
      </c>
      <c r="H1512" s="196">
        <v>290</v>
      </c>
      <c r="I1512" s="197"/>
      <c r="J1512" s="198">
        <f>ROUND(I1512*H1512,2)</f>
        <v>0</v>
      </c>
      <c r="K1512" s="194" t="s">
        <v>165</v>
      </c>
      <c r="L1512" s="61"/>
      <c r="M1512" s="199" t="s">
        <v>30</v>
      </c>
      <c r="N1512" s="200" t="s">
        <v>45</v>
      </c>
      <c r="O1512" s="42"/>
      <c r="P1512" s="201">
        <f>O1512*H1512</f>
        <v>0</v>
      </c>
      <c r="Q1512" s="201">
        <v>2.2000000000000001E-4</v>
      </c>
      <c r="R1512" s="201">
        <f>Q1512*H1512</f>
        <v>6.3799999999999996E-2</v>
      </c>
      <c r="S1512" s="201">
        <v>0</v>
      </c>
      <c r="T1512" s="202">
        <f>S1512*H1512</f>
        <v>0</v>
      </c>
      <c r="AR1512" s="24" t="s">
        <v>271</v>
      </c>
      <c r="AT1512" s="24" t="s">
        <v>161</v>
      </c>
      <c r="AU1512" s="24" t="s">
        <v>84</v>
      </c>
      <c r="AY1512" s="24" t="s">
        <v>159</v>
      </c>
      <c r="BE1512" s="203">
        <f>IF(N1512="základní",J1512,0)</f>
        <v>0</v>
      </c>
      <c r="BF1512" s="203">
        <f>IF(N1512="snížená",J1512,0)</f>
        <v>0</v>
      </c>
      <c r="BG1512" s="203">
        <f>IF(N1512="zákl. přenesená",J1512,0)</f>
        <v>0</v>
      </c>
      <c r="BH1512" s="203">
        <f>IF(N1512="sníž. přenesená",J1512,0)</f>
        <v>0</v>
      </c>
      <c r="BI1512" s="203">
        <f>IF(N1512="nulová",J1512,0)</f>
        <v>0</v>
      </c>
      <c r="BJ1512" s="24" t="s">
        <v>82</v>
      </c>
      <c r="BK1512" s="203">
        <f>ROUND(I1512*H1512,2)</f>
        <v>0</v>
      </c>
      <c r="BL1512" s="24" t="s">
        <v>271</v>
      </c>
      <c r="BM1512" s="24" t="s">
        <v>2178</v>
      </c>
    </row>
    <row r="1513" spans="2:65" s="11" customFormat="1" ht="12" x14ac:dyDescent="0.3">
      <c r="B1513" s="204"/>
      <c r="C1513" s="205"/>
      <c r="D1513" s="206" t="s">
        <v>168</v>
      </c>
      <c r="E1513" s="207" t="s">
        <v>30</v>
      </c>
      <c r="F1513" s="208" t="s">
        <v>2179</v>
      </c>
      <c r="G1513" s="205"/>
      <c r="H1513" s="207" t="s">
        <v>30</v>
      </c>
      <c r="I1513" s="209"/>
      <c r="J1513" s="205"/>
      <c r="K1513" s="205"/>
      <c r="L1513" s="210"/>
      <c r="M1513" s="211"/>
      <c r="N1513" s="212"/>
      <c r="O1513" s="212"/>
      <c r="P1513" s="212"/>
      <c r="Q1513" s="212"/>
      <c r="R1513" s="212"/>
      <c r="S1513" s="212"/>
      <c r="T1513" s="213"/>
      <c r="AT1513" s="214" t="s">
        <v>168</v>
      </c>
      <c r="AU1513" s="214" t="s">
        <v>84</v>
      </c>
      <c r="AV1513" s="11" t="s">
        <v>82</v>
      </c>
      <c r="AW1513" s="11" t="s">
        <v>37</v>
      </c>
      <c r="AX1513" s="11" t="s">
        <v>74</v>
      </c>
      <c r="AY1513" s="214" t="s">
        <v>159</v>
      </c>
    </row>
    <row r="1514" spans="2:65" s="12" customFormat="1" ht="12" x14ac:dyDescent="0.3">
      <c r="B1514" s="215"/>
      <c r="C1514" s="216"/>
      <c r="D1514" s="206" t="s">
        <v>168</v>
      </c>
      <c r="E1514" s="217" t="s">
        <v>30</v>
      </c>
      <c r="F1514" s="218" t="s">
        <v>2180</v>
      </c>
      <c r="G1514" s="216"/>
      <c r="H1514" s="219">
        <v>226.875</v>
      </c>
      <c r="I1514" s="220"/>
      <c r="J1514" s="216"/>
      <c r="K1514" s="216"/>
      <c r="L1514" s="221"/>
      <c r="M1514" s="222"/>
      <c r="N1514" s="223"/>
      <c r="O1514" s="223"/>
      <c r="P1514" s="223"/>
      <c r="Q1514" s="223"/>
      <c r="R1514" s="223"/>
      <c r="S1514" s="223"/>
      <c r="T1514" s="224"/>
      <c r="AT1514" s="225" t="s">
        <v>168</v>
      </c>
      <c r="AU1514" s="225" t="s">
        <v>84</v>
      </c>
      <c r="AV1514" s="12" t="s">
        <v>84</v>
      </c>
      <c r="AW1514" s="12" t="s">
        <v>37</v>
      </c>
      <c r="AX1514" s="12" t="s">
        <v>74</v>
      </c>
      <c r="AY1514" s="225" t="s">
        <v>159</v>
      </c>
    </row>
    <row r="1515" spans="2:65" s="12" customFormat="1" ht="12" x14ac:dyDescent="0.3">
      <c r="B1515" s="215"/>
      <c r="C1515" s="216"/>
      <c r="D1515" s="206" t="s">
        <v>168</v>
      </c>
      <c r="E1515" s="217" t="s">
        <v>30</v>
      </c>
      <c r="F1515" s="218" t="s">
        <v>2181</v>
      </c>
      <c r="G1515" s="216"/>
      <c r="H1515" s="219">
        <v>3.125</v>
      </c>
      <c r="I1515" s="220"/>
      <c r="J1515" s="216"/>
      <c r="K1515" s="216"/>
      <c r="L1515" s="221"/>
      <c r="M1515" s="222"/>
      <c r="N1515" s="223"/>
      <c r="O1515" s="223"/>
      <c r="P1515" s="223"/>
      <c r="Q1515" s="223"/>
      <c r="R1515" s="223"/>
      <c r="S1515" s="223"/>
      <c r="T1515" s="224"/>
      <c r="AT1515" s="225" t="s">
        <v>168</v>
      </c>
      <c r="AU1515" s="225" t="s">
        <v>84</v>
      </c>
      <c r="AV1515" s="12" t="s">
        <v>84</v>
      </c>
      <c r="AW1515" s="12" t="s">
        <v>37</v>
      </c>
      <c r="AX1515" s="12" t="s">
        <v>74</v>
      </c>
      <c r="AY1515" s="225" t="s">
        <v>159</v>
      </c>
    </row>
    <row r="1516" spans="2:65" s="11" customFormat="1" ht="12" x14ac:dyDescent="0.3">
      <c r="B1516" s="204"/>
      <c r="C1516" s="205"/>
      <c r="D1516" s="206" t="s">
        <v>168</v>
      </c>
      <c r="E1516" s="207" t="s">
        <v>30</v>
      </c>
      <c r="F1516" s="208" t="s">
        <v>2182</v>
      </c>
      <c r="G1516" s="205"/>
      <c r="H1516" s="207" t="s">
        <v>30</v>
      </c>
      <c r="I1516" s="209"/>
      <c r="J1516" s="205"/>
      <c r="K1516" s="205"/>
      <c r="L1516" s="210"/>
      <c r="M1516" s="211"/>
      <c r="N1516" s="212"/>
      <c r="O1516" s="212"/>
      <c r="P1516" s="212"/>
      <c r="Q1516" s="212"/>
      <c r="R1516" s="212"/>
      <c r="S1516" s="212"/>
      <c r="T1516" s="213"/>
      <c r="AT1516" s="214" t="s">
        <v>168</v>
      </c>
      <c r="AU1516" s="214" t="s">
        <v>84</v>
      </c>
      <c r="AV1516" s="11" t="s">
        <v>82</v>
      </c>
      <c r="AW1516" s="11" t="s">
        <v>37</v>
      </c>
      <c r="AX1516" s="11" t="s">
        <v>74</v>
      </c>
      <c r="AY1516" s="214" t="s">
        <v>159</v>
      </c>
    </row>
    <row r="1517" spans="2:65" s="12" customFormat="1" ht="12" x14ac:dyDescent="0.3">
      <c r="B1517" s="215"/>
      <c r="C1517" s="216"/>
      <c r="D1517" s="206" t="s">
        <v>168</v>
      </c>
      <c r="E1517" s="217" t="s">
        <v>30</v>
      </c>
      <c r="F1517" s="218" t="s">
        <v>2183</v>
      </c>
      <c r="G1517" s="216"/>
      <c r="H1517" s="219">
        <v>60</v>
      </c>
      <c r="I1517" s="220"/>
      <c r="J1517" s="216"/>
      <c r="K1517" s="216"/>
      <c r="L1517" s="221"/>
      <c r="M1517" s="222"/>
      <c r="N1517" s="223"/>
      <c r="O1517" s="223"/>
      <c r="P1517" s="223"/>
      <c r="Q1517" s="223"/>
      <c r="R1517" s="223"/>
      <c r="S1517" s="223"/>
      <c r="T1517" s="224"/>
      <c r="AT1517" s="225" t="s">
        <v>168</v>
      </c>
      <c r="AU1517" s="225" t="s">
        <v>84</v>
      </c>
      <c r="AV1517" s="12" t="s">
        <v>84</v>
      </c>
      <c r="AW1517" s="12" t="s">
        <v>37</v>
      </c>
      <c r="AX1517" s="12" t="s">
        <v>74</v>
      </c>
      <c r="AY1517" s="225" t="s">
        <v>159</v>
      </c>
    </row>
    <row r="1518" spans="2:65" s="13" customFormat="1" ht="12" x14ac:dyDescent="0.3">
      <c r="B1518" s="226"/>
      <c r="C1518" s="227"/>
      <c r="D1518" s="206" t="s">
        <v>168</v>
      </c>
      <c r="E1518" s="228" t="s">
        <v>30</v>
      </c>
      <c r="F1518" s="229" t="s">
        <v>186</v>
      </c>
      <c r="G1518" s="227"/>
      <c r="H1518" s="230">
        <v>290</v>
      </c>
      <c r="I1518" s="231"/>
      <c r="J1518" s="227"/>
      <c r="K1518" s="227"/>
      <c r="L1518" s="232"/>
      <c r="M1518" s="233"/>
      <c r="N1518" s="234"/>
      <c r="O1518" s="234"/>
      <c r="P1518" s="234"/>
      <c r="Q1518" s="234"/>
      <c r="R1518" s="234"/>
      <c r="S1518" s="234"/>
      <c r="T1518" s="235"/>
      <c r="AT1518" s="236" t="s">
        <v>168</v>
      </c>
      <c r="AU1518" s="236" t="s">
        <v>84</v>
      </c>
      <c r="AV1518" s="13" t="s">
        <v>166</v>
      </c>
      <c r="AW1518" s="13" t="s">
        <v>37</v>
      </c>
      <c r="AX1518" s="13" t="s">
        <v>82</v>
      </c>
      <c r="AY1518" s="236" t="s">
        <v>159</v>
      </c>
    </row>
    <row r="1519" spans="2:65" s="1" customFormat="1" ht="25.5" customHeight="1" x14ac:dyDescent="0.3">
      <c r="B1519" s="41"/>
      <c r="C1519" s="192" t="s">
        <v>2184</v>
      </c>
      <c r="D1519" s="192" t="s">
        <v>161</v>
      </c>
      <c r="E1519" s="193" t="s">
        <v>2185</v>
      </c>
      <c r="F1519" s="194" t="s">
        <v>2186</v>
      </c>
      <c r="G1519" s="195" t="s">
        <v>214</v>
      </c>
      <c r="H1519" s="196">
        <v>142</v>
      </c>
      <c r="I1519" s="197"/>
      <c r="J1519" s="198">
        <f>ROUND(I1519*H1519,2)</f>
        <v>0</v>
      </c>
      <c r="K1519" s="194" t="s">
        <v>165</v>
      </c>
      <c r="L1519" s="61"/>
      <c r="M1519" s="199" t="s">
        <v>30</v>
      </c>
      <c r="N1519" s="200" t="s">
        <v>45</v>
      </c>
      <c r="O1519" s="42"/>
      <c r="P1519" s="201">
        <f>O1519*H1519</f>
        <v>0</v>
      </c>
      <c r="Q1519" s="201">
        <v>2.2000000000000001E-4</v>
      </c>
      <c r="R1519" s="201">
        <f>Q1519*H1519</f>
        <v>3.124E-2</v>
      </c>
      <c r="S1519" s="201">
        <v>0</v>
      </c>
      <c r="T1519" s="202">
        <f>S1519*H1519</f>
        <v>0</v>
      </c>
      <c r="AR1519" s="24" t="s">
        <v>271</v>
      </c>
      <c r="AT1519" s="24" t="s">
        <v>161</v>
      </c>
      <c r="AU1519" s="24" t="s">
        <v>84</v>
      </c>
      <c r="AY1519" s="24" t="s">
        <v>159</v>
      </c>
      <c r="BE1519" s="203">
        <f>IF(N1519="základní",J1519,0)</f>
        <v>0</v>
      </c>
      <c r="BF1519" s="203">
        <f>IF(N1519="snížená",J1519,0)</f>
        <v>0</v>
      </c>
      <c r="BG1519" s="203">
        <f>IF(N1519="zákl. přenesená",J1519,0)</f>
        <v>0</v>
      </c>
      <c r="BH1519" s="203">
        <f>IF(N1519="sníž. přenesená",J1519,0)</f>
        <v>0</v>
      </c>
      <c r="BI1519" s="203">
        <f>IF(N1519="nulová",J1519,0)</f>
        <v>0</v>
      </c>
      <c r="BJ1519" s="24" t="s">
        <v>82</v>
      </c>
      <c r="BK1519" s="203">
        <f>ROUND(I1519*H1519,2)</f>
        <v>0</v>
      </c>
      <c r="BL1519" s="24" t="s">
        <v>271</v>
      </c>
      <c r="BM1519" s="24" t="s">
        <v>2187</v>
      </c>
    </row>
    <row r="1520" spans="2:65" s="11" customFormat="1" ht="12" x14ac:dyDescent="0.3">
      <c r="B1520" s="204"/>
      <c r="C1520" s="205"/>
      <c r="D1520" s="206" t="s">
        <v>168</v>
      </c>
      <c r="E1520" s="207" t="s">
        <v>30</v>
      </c>
      <c r="F1520" s="208" t="s">
        <v>2188</v>
      </c>
      <c r="G1520" s="205"/>
      <c r="H1520" s="207" t="s">
        <v>30</v>
      </c>
      <c r="I1520" s="209"/>
      <c r="J1520" s="205"/>
      <c r="K1520" s="205"/>
      <c r="L1520" s="210"/>
      <c r="M1520" s="211"/>
      <c r="N1520" s="212"/>
      <c r="O1520" s="212"/>
      <c r="P1520" s="212"/>
      <c r="Q1520" s="212"/>
      <c r="R1520" s="212"/>
      <c r="S1520" s="212"/>
      <c r="T1520" s="213"/>
      <c r="AT1520" s="214" t="s">
        <v>168</v>
      </c>
      <c r="AU1520" s="214" t="s">
        <v>84</v>
      </c>
      <c r="AV1520" s="11" t="s">
        <v>82</v>
      </c>
      <c r="AW1520" s="11" t="s">
        <v>37</v>
      </c>
      <c r="AX1520" s="11" t="s">
        <v>74</v>
      </c>
      <c r="AY1520" s="214" t="s">
        <v>159</v>
      </c>
    </row>
    <row r="1521" spans="2:65" s="12" customFormat="1" ht="12" x14ac:dyDescent="0.3">
      <c r="B1521" s="215"/>
      <c r="C1521" s="216"/>
      <c r="D1521" s="206" t="s">
        <v>168</v>
      </c>
      <c r="E1521" s="217" t="s">
        <v>30</v>
      </c>
      <c r="F1521" s="218" t="s">
        <v>2189</v>
      </c>
      <c r="G1521" s="216"/>
      <c r="H1521" s="219">
        <v>140.25</v>
      </c>
      <c r="I1521" s="220"/>
      <c r="J1521" s="216"/>
      <c r="K1521" s="216"/>
      <c r="L1521" s="221"/>
      <c r="M1521" s="222"/>
      <c r="N1521" s="223"/>
      <c r="O1521" s="223"/>
      <c r="P1521" s="223"/>
      <c r="Q1521" s="223"/>
      <c r="R1521" s="223"/>
      <c r="S1521" s="223"/>
      <c r="T1521" s="224"/>
      <c r="AT1521" s="225" t="s">
        <v>168</v>
      </c>
      <c r="AU1521" s="225" t="s">
        <v>84</v>
      </c>
      <c r="AV1521" s="12" t="s">
        <v>84</v>
      </c>
      <c r="AW1521" s="12" t="s">
        <v>37</v>
      </c>
      <c r="AX1521" s="12" t="s">
        <v>74</v>
      </c>
      <c r="AY1521" s="225" t="s">
        <v>159</v>
      </c>
    </row>
    <row r="1522" spans="2:65" s="12" customFormat="1" ht="12" x14ac:dyDescent="0.3">
      <c r="B1522" s="215"/>
      <c r="C1522" s="216"/>
      <c r="D1522" s="206" t="s">
        <v>168</v>
      </c>
      <c r="E1522" s="217" t="s">
        <v>30</v>
      </c>
      <c r="F1522" s="218" t="s">
        <v>2190</v>
      </c>
      <c r="G1522" s="216"/>
      <c r="H1522" s="219">
        <v>1.75</v>
      </c>
      <c r="I1522" s="220"/>
      <c r="J1522" s="216"/>
      <c r="K1522" s="216"/>
      <c r="L1522" s="221"/>
      <c r="M1522" s="222"/>
      <c r="N1522" s="223"/>
      <c r="O1522" s="223"/>
      <c r="P1522" s="223"/>
      <c r="Q1522" s="223"/>
      <c r="R1522" s="223"/>
      <c r="S1522" s="223"/>
      <c r="T1522" s="224"/>
      <c r="AT1522" s="225" t="s">
        <v>168</v>
      </c>
      <c r="AU1522" s="225" t="s">
        <v>84</v>
      </c>
      <c r="AV1522" s="12" t="s">
        <v>84</v>
      </c>
      <c r="AW1522" s="12" t="s">
        <v>37</v>
      </c>
      <c r="AX1522" s="12" t="s">
        <v>74</v>
      </c>
      <c r="AY1522" s="225" t="s">
        <v>159</v>
      </c>
    </row>
    <row r="1523" spans="2:65" s="13" customFormat="1" ht="12" x14ac:dyDescent="0.3">
      <c r="B1523" s="226"/>
      <c r="C1523" s="227"/>
      <c r="D1523" s="206" t="s">
        <v>168</v>
      </c>
      <c r="E1523" s="228" t="s">
        <v>30</v>
      </c>
      <c r="F1523" s="229" t="s">
        <v>186</v>
      </c>
      <c r="G1523" s="227"/>
      <c r="H1523" s="230">
        <v>142</v>
      </c>
      <c r="I1523" s="231"/>
      <c r="J1523" s="227"/>
      <c r="K1523" s="227"/>
      <c r="L1523" s="232"/>
      <c r="M1523" s="233"/>
      <c r="N1523" s="234"/>
      <c r="O1523" s="234"/>
      <c r="P1523" s="234"/>
      <c r="Q1523" s="234"/>
      <c r="R1523" s="234"/>
      <c r="S1523" s="234"/>
      <c r="T1523" s="235"/>
      <c r="AT1523" s="236" t="s">
        <v>168</v>
      </c>
      <c r="AU1523" s="236" t="s">
        <v>84</v>
      </c>
      <c r="AV1523" s="13" t="s">
        <v>166</v>
      </c>
      <c r="AW1523" s="13" t="s">
        <v>37</v>
      </c>
      <c r="AX1523" s="13" t="s">
        <v>82</v>
      </c>
      <c r="AY1523" s="236" t="s">
        <v>159</v>
      </c>
    </row>
    <row r="1524" spans="2:65" s="10" customFormat="1" ht="29.85" customHeight="1" x14ac:dyDescent="0.35">
      <c r="B1524" s="176"/>
      <c r="C1524" s="177"/>
      <c r="D1524" s="178" t="s">
        <v>73</v>
      </c>
      <c r="E1524" s="190" t="s">
        <v>2191</v>
      </c>
      <c r="F1524" s="190" t="s">
        <v>2192</v>
      </c>
      <c r="G1524" s="177"/>
      <c r="H1524" s="177"/>
      <c r="I1524" s="180"/>
      <c r="J1524" s="191">
        <f>BK1524</f>
        <v>0</v>
      </c>
      <c r="K1524" s="177"/>
      <c r="L1524" s="182"/>
      <c r="M1524" s="183"/>
      <c r="N1524" s="184"/>
      <c r="O1524" s="184"/>
      <c r="P1524" s="185">
        <f>SUM(P1525:P1540)</f>
        <v>0</v>
      </c>
      <c r="Q1524" s="184"/>
      <c r="R1524" s="185">
        <f>SUM(R1525:R1540)</f>
        <v>0.14674000000000001</v>
      </c>
      <c r="S1524" s="184"/>
      <c r="T1524" s="186">
        <f>SUM(T1525:T1540)</f>
        <v>0</v>
      </c>
      <c r="AR1524" s="187" t="s">
        <v>84</v>
      </c>
      <c r="AT1524" s="188" t="s">
        <v>73</v>
      </c>
      <c r="AU1524" s="188" t="s">
        <v>82</v>
      </c>
      <c r="AY1524" s="187" t="s">
        <v>159</v>
      </c>
      <c r="BK1524" s="189">
        <f>SUM(BK1525:BK1540)</f>
        <v>0</v>
      </c>
    </row>
    <row r="1525" spans="2:65" s="1" customFormat="1" ht="25.5" customHeight="1" x14ac:dyDescent="0.3">
      <c r="B1525" s="41"/>
      <c r="C1525" s="192" t="s">
        <v>2193</v>
      </c>
      <c r="D1525" s="192" t="s">
        <v>161</v>
      </c>
      <c r="E1525" s="193" t="s">
        <v>2194</v>
      </c>
      <c r="F1525" s="194" t="s">
        <v>2195</v>
      </c>
      <c r="G1525" s="195" t="s">
        <v>214</v>
      </c>
      <c r="H1525" s="196">
        <v>506</v>
      </c>
      <c r="I1525" s="197"/>
      <c r="J1525" s="198">
        <f>ROUND(I1525*H1525,2)</f>
        <v>0</v>
      </c>
      <c r="K1525" s="194" t="s">
        <v>165</v>
      </c>
      <c r="L1525" s="61"/>
      <c r="M1525" s="199" t="s">
        <v>30</v>
      </c>
      <c r="N1525" s="200" t="s">
        <v>45</v>
      </c>
      <c r="O1525" s="42"/>
      <c r="P1525" s="201">
        <f>O1525*H1525</f>
        <v>0</v>
      </c>
      <c r="Q1525" s="201">
        <v>2.9E-4</v>
      </c>
      <c r="R1525" s="201">
        <f>Q1525*H1525</f>
        <v>0.14674000000000001</v>
      </c>
      <c r="S1525" s="201">
        <v>0</v>
      </c>
      <c r="T1525" s="202">
        <f>S1525*H1525</f>
        <v>0</v>
      </c>
      <c r="AR1525" s="24" t="s">
        <v>271</v>
      </c>
      <c r="AT1525" s="24" t="s">
        <v>161</v>
      </c>
      <c r="AU1525" s="24" t="s">
        <v>84</v>
      </c>
      <c r="AY1525" s="24" t="s">
        <v>159</v>
      </c>
      <c r="BE1525" s="203">
        <f>IF(N1525="základní",J1525,0)</f>
        <v>0</v>
      </c>
      <c r="BF1525" s="203">
        <f>IF(N1525="snížená",J1525,0)</f>
        <v>0</v>
      </c>
      <c r="BG1525" s="203">
        <f>IF(N1525="zákl. přenesená",J1525,0)</f>
        <v>0</v>
      </c>
      <c r="BH1525" s="203">
        <f>IF(N1525="sníž. přenesená",J1525,0)</f>
        <v>0</v>
      </c>
      <c r="BI1525" s="203">
        <f>IF(N1525="nulová",J1525,0)</f>
        <v>0</v>
      </c>
      <c r="BJ1525" s="24" t="s">
        <v>82</v>
      </c>
      <c r="BK1525" s="203">
        <f>ROUND(I1525*H1525,2)</f>
        <v>0</v>
      </c>
      <c r="BL1525" s="24" t="s">
        <v>271</v>
      </c>
      <c r="BM1525" s="24" t="s">
        <v>2196</v>
      </c>
    </row>
    <row r="1526" spans="2:65" s="11" customFormat="1" ht="12" x14ac:dyDescent="0.3">
      <c r="B1526" s="204"/>
      <c r="C1526" s="205"/>
      <c r="D1526" s="206" t="s">
        <v>168</v>
      </c>
      <c r="E1526" s="207" t="s">
        <v>30</v>
      </c>
      <c r="F1526" s="208" t="s">
        <v>2197</v>
      </c>
      <c r="G1526" s="205"/>
      <c r="H1526" s="207" t="s">
        <v>30</v>
      </c>
      <c r="I1526" s="209"/>
      <c r="J1526" s="205"/>
      <c r="K1526" s="205"/>
      <c r="L1526" s="210"/>
      <c r="M1526" s="211"/>
      <c r="N1526" s="212"/>
      <c r="O1526" s="212"/>
      <c r="P1526" s="212"/>
      <c r="Q1526" s="212"/>
      <c r="R1526" s="212"/>
      <c r="S1526" s="212"/>
      <c r="T1526" s="213"/>
      <c r="AT1526" s="214" t="s">
        <v>168</v>
      </c>
      <c r="AU1526" s="214" t="s">
        <v>84</v>
      </c>
      <c r="AV1526" s="11" t="s">
        <v>82</v>
      </c>
      <c r="AW1526" s="11" t="s">
        <v>37</v>
      </c>
      <c r="AX1526" s="11" t="s">
        <v>74</v>
      </c>
      <c r="AY1526" s="214" t="s">
        <v>159</v>
      </c>
    </row>
    <row r="1527" spans="2:65" s="12" customFormat="1" ht="12" x14ac:dyDescent="0.3">
      <c r="B1527" s="215"/>
      <c r="C1527" s="216"/>
      <c r="D1527" s="206" t="s">
        <v>168</v>
      </c>
      <c r="E1527" s="217" t="s">
        <v>30</v>
      </c>
      <c r="F1527" s="218" t="s">
        <v>584</v>
      </c>
      <c r="G1527" s="216"/>
      <c r="H1527" s="219">
        <v>57</v>
      </c>
      <c r="I1527" s="220"/>
      <c r="J1527" s="216"/>
      <c r="K1527" s="216"/>
      <c r="L1527" s="221"/>
      <c r="M1527" s="222"/>
      <c r="N1527" s="223"/>
      <c r="O1527" s="223"/>
      <c r="P1527" s="223"/>
      <c r="Q1527" s="223"/>
      <c r="R1527" s="223"/>
      <c r="S1527" s="223"/>
      <c r="T1527" s="224"/>
      <c r="AT1527" s="225" t="s">
        <v>168</v>
      </c>
      <c r="AU1527" s="225" t="s">
        <v>84</v>
      </c>
      <c r="AV1527" s="12" t="s">
        <v>84</v>
      </c>
      <c r="AW1527" s="12" t="s">
        <v>37</v>
      </c>
      <c r="AX1527" s="12" t="s">
        <v>74</v>
      </c>
      <c r="AY1527" s="225" t="s">
        <v>159</v>
      </c>
    </row>
    <row r="1528" spans="2:65" s="11" customFormat="1" ht="12" x14ac:dyDescent="0.3">
      <c r="B1528" s="204"/>
      <c r="C1528" s="205"/>
      <c r="D1528" s="206" t="s">
        <v>168</v>
      </c>
      <c r="E1528" s="207" t="s">
        <v>30</v>
      </c>
      <c r="F1528" s="208" t="s">
        <v>2198</v>
      </c>
      <c r="G1528" s="205"/>
      <c r="H1528" s="207" t="s">
        <v>30</v>
      </c>
      <c r="I1528" s="209"/>
      <c r="J1528" s="205"/>
      <c r="K1528" s="205"/>
      <c r="L1528" s="210"/>
      <c r="M1528" s="211"/>
      <c r="N1528" s="212"/>
      <c r="O1528" s="212"/>
      <c r="P1528" s="212"/>
      <c r="Q1528" s="212"/>
      <c r="R1528" s="212"/>
      <c r="S1528" s="212"/>
      <c r="T1528" s="213"/>
      <c r="AT1528" s="214" t="s">
        <v>168</v>
      </c>
      <c r="AU1528" s="214" t="s">
        <v>84</v>
      </c>
      <c r="AV1528" s="11" t="s">
        <v>82</v>
      </c>
      <c r="AW1528" s="11" t="s">
        <v>37</v>
      </c>
      <c r="AX1528" s="11" t="s">
        <v>74</v>
      </c>
      <c r="AY1528" s="214" t="s">
        <v>159</v>
      </c>
    </row>
    <row r="1529" spans="2:65" s="12" customFormat="1" ht="12" x14ac:dyDescent="0.3">
      <c r="B1529" s="215"/>
      <c r="C1529" s="216"/>
      <c r="D1529" s="206" t="s">
        <v>168</v>
      </c>
      <c r="E1529" s="217" t="s">
        <v>30</v>
      </c>
      <c r="F1529" s="218" t="s">
        <v>2199</v>
      </c>
      <c r="G1529" s="216"/>
      <c r="H1529" s="219">
        <v>109.5</v>
      </c>
      <c r="I1529" s="220"/>
      <c r="J1529" s="216"/>
      <c r="K1529" s="216"/>
      <c r="L1529" s="221"/>
      <c r="M1529" s="222"/>
      <c r="N1529" s="223"/>
      <c r="O1529" s="223"/>
      <c r="P1529" s="223"/>
      <c r="Q1529" s="223"/>
      <c r="R1529" s="223"/>
      <c r="S1529" s="223"/>
      <c r="T1529" s="224"/>
      <c r="AT1529" s="225" t="s">
        <v>168</v>
      </c>
      <c r="AU1529" s="225" t="s">
        <v>84</v>
      </c>
      <c r="AV1529" s="12" t="s">
        <v>84</v>
      </c>
      <c r="AW1529" s="12" t="s">
        <v>37</v>
      </c>
      <c r="AX1529" s="12" t="s">
        <v>74</v>
      </c>
      <c r="AY1529" s="225" t="s">
        <v>159</v>
      </c>
    </row>
    <row r="1530" spans="2:65" s="12" customFormat="1" ht="12" x14ac:dyDescent="0.3">
      <c r="B1530" s="215"/>
      <c r="C1530" s="216"/>
      <c r="D1530" s="206" t="s">
        <v>168</v>
      </c>
      <c r="E1530" s="217" t="s">
        <v>30</v>
      </c>
      <c r="F1530" s="218" t="s">
        <v>2200</v>
      </c>
      <c r="G1530" s="216"/>
      <c r="H1530" s="219">
        <v>12</v>
      </c>
      <c r="I1530" s="220"/>
      <c r="J1530" s="216"/>
      <c r="K1530" s="216"/>
      <c r="L1530" s="221"/>
      <c r="M1530" s="222"/>
      <c r="N1530" s="223"/>
      <c r="O1530" s="223"/>
      <c r="P1530" s="223"/>
      <c r="Q1530" s="223"/>
      <c r="R1530" s="223"/>
      <c r="S1530" s="223"/>
      <c r="T1530" s="224"/>
      <c r="AT1530" s="225" t="s">
        <v>168</v>
      </c>
      <c r="AU1530" s="225" t="s">
        <v>84</v>
      </c>
      <c r="AV1530" s="12" t="s">
        <v>84</v>
      </c>
      <c r="AW1530" s="12" t="s">
        <v>37</v>
      </c>
      <c r="AX1530" s="12" t="s">
        <v>74</v>
      </c>
      <c r="AY1530" s="225" t="s">
        <v>159</v>
      </c>
    </row>
    <row r="1531" spans="2:65" s="12" customFormat="1" ht="12" x14ac:dyDescent="0.3">
      <c r="B1531" s="215"/>
      <c r="C1531" s="216"/>
      <c r="D1531" s="206" t="s">
        <v>168</v>
      </c>
      <c r="E1531" s="217" t="s">
        <v>30</v>
      </c>
      <c r="F1531" s="218" t="s">
        <v>2201</v>
      </c>
      <c r="G1531" s="216"/>
      <c r="H1531" s="219">
        <v>66.394999999999996</v>
      </c>
      <c r="I1531" s="220"/>
      <c r="J1531" s="216"/>
      <c r="K1531" s="216"/>
      <c r="L1531" s="221"/>
      <c r="M1531" s="222"/>
      <c r="N1531" s="223"/>
      <c r="O1531" s="223"/>
      <c r="P1531" s="223"/>
      <c r="Q1531" s="223"/>
      <c r="R1531" s="223"/>
      <c r="S1531" s="223"/>
      <c r="T1531" s="224"/>
      <c r="AT1531" s="225" t="s">
        <v>168</v>
      </c>
      <c r="AU1531" s="225" t="s">
        <v>84</v>
      </c>
      <c r="AV1531" s="12" t="s">
        <v>84</v>
      </c>
      <c r="AW1531" s="12" t="s">
        <v>37</v>
      </c>
      <c r="AX1531" s="12" t="s">
        <v>74</v>
      </c>
      <c r="AY1531" s="225" t="s">
        <v>159</v>
      </c>
    </row>
    <row r="1532" spans="2:65" s="12" customFormat="1" ht="12" x14ac:dyDescent="0.3">
      <c r="B1532" s="215"/>
      <c r="C1532" s="216"/>
      <c r="D1532" s="206" t="s">
        <v>168</v>
      </c>
      <c r="E1532" s="217" t="s">
        <v>30</v>
      </c>
      <c r="F1532" s="218" t="s">
        <v>2202</v>
      </c>
      <c r="G1532" s="216"/>
      <c r="H1532" s="219">
        <v>69.540000000000006</v>
      </c>
      <c r="I1532" s="220"/>
      <c r="J1532" s="216"/>
      <c r="K1532" s="216"/>
      <c r="L1532" s="221"/>
      <c r="M1532" s="222"/>
      <c r="N1532" s="223"/>
      <c r="O1532" s="223"/>
      <c r="P1532" s="223"/>
      <c r="Q1532" s="223"/>
      <c r="R1532" s="223"/>
      <c r="S1532" s="223"/>
      <c r="T1532" s="224"/>
      <c r="AT1532" s="225" t="s">
        <v>168</v>
      </c>
      <c r="AU1532" s="225" t="s">
        <v>84</v>
      </c>
      <c r="AV1532" s="12" t="s">
        <v>84</v>
      </c>
      <c r="AW1532" s="12" t="s">
        <v>37</v>
      </c>
      <c r="AX1532" s="12" t="s">
        <v>74</v>
      </c>
      <c r="AY1532" s="225" t="s">
        <v>159</v>
      </c>
    </row>
    <row r="1533" spans="2:65" s="12" customFormat="1" ht="12" x14ac:dyDescent="0.3">
      <c r="B1533" s="215"/>
      <c r="C1533" s="216"/>
      <c r="D1533" s="206" t="s">
        <v>168</v>
      </c>
      <c r="E1533" s="217" t="s">
        <v>30</v>
      </c>
      <c r="F1533" s="218" t="s">
        <v>2203</v>
      </c>
      <c r="G1533" s="216"/>
      <c r="H1533" s="219">
        <v>192.76499999999999</v>
      </c>
      <c r="I1533" s="220"/>
      <c r="J1533" s="216"/>
      <c r="K1533" s="216"/>
      <c r="L1533" s="221"/>
      <c r="M1533" s="222"/>
      <c r="N1533" s="223"/>
      <c r="O1533" s="223"/>
      <c r="P1533" s="223"/>
      <c r="Q1533" s="223"/>
      <c r="R1533" s="223"/>
      <c r="S1533" s="223"/>
      <c r="T1533" s="224"/>
      <c r="AT1533" s="225" t="s">
        <v>168</v>
      </c>
      <c r="AU1533" s="225" t="s">
        <v>84</v>
      </c>
      <c r="AV1533" s="12" t="s">
        <v>84</v>
      </c>
      <c r="AW1533" s="12" t="s">
        <v>37</v>
      </c>
      <c r="AX1533" s="12" t="s">
        <v>74</v>
      </c>
      <c r="AY1533" s="225" t="s">
        <v>159</v>
      </c>
    </row>
    <row r="1534" spans="2:65" s="12" customFormat="1" ht="12" x14ac:dyDescent="0.3">
      <c r="B1534" s="215"/>
      <c r="C1534" s="216"/>
      <c r="D1534" s="206" t="s">
        <v>168</v>
      </c>
      <c r="E1534" s="217" t="s">
        <v>30</v>
      </c>
      <c r="F1534" s="218" t="s">
        <v>2204</v>
      </c>
      <c r="G1534" s="216"/>
      <c r="H1534" s="219">
        <v>126.735</v>
      </c>
      <c r="I1534" s="220"/>
      <c r="J1534" s="216"/>
      <c r="K1534" s="216"/>
      <c r="L1534" s="221"/>
      <c r="M1534" s="222"/>
      <c r="N1534" s="223"/>
      <c r="O1534" s="223"/>
      <c r="P1534" s="223"/>
      <c r="Q1534" s="223"/>
      <c r="R1534" s="223"/>
      <c r="S1534" s="223"/>
      <c r="T1534" s="224"/>
      <c r="AT1534" s="225" t="s">
        <v>168</v>
      </c>
      <c r="AU1534" s="225" t="s">
        <v>84</v>
      </c>
      <c r="AV1534" s="12" t="s">
        <v>84</v>
      </c>
      <c r="AW1534" s="12" t="s">
        <v>37</v>
      </c>
      <c r="AX1534" s="12" t="s">
        <v>74</v>
      </c>
      <c r="AY1534" s="225" t="s">
        <v>159</v>
      </c>
    </row>
    <row r="1535" spans="2:65" s="12" customFormat="1" ht="12" x14ac:dyDescent="0.3">
      <c r="B1535" s="215"/>
      <c r="C1535" s="216"/>
      <c r="D1535" s="206" t="s">
        <v>168</v>
      </c>
      <c r="E1535" s="217" t="s">
        <v>30</v>
      </c>
      <c r="F1535" s="218" t="s">
        <v>2205</v>
      </c>
      <c r="G1535" s="216"/>
      <c r="H1535" s="219">
        <v>15.6</v>
      </c>
      <c r="I1535" s="220"/>
      <c r="J1535" s="216"/>
      <c r="K1535" s="216"/>
      <c r="L1535" s="221"/>
      <c r="M1535" s="222"/>
      <c r="N1535" s="223"/>
      <c r="O1535" s="223"/>
      <c r="P1535" s="223"/>
      <c r="Q1535" s="223"/>
      <c r="R1535" s="223"/>
      <c r="S1535" s="223"/>
      <c r="T1535" s="224"/>
      <c r="AT1535" s="225" t="s">
        <v>168</v>
      </c>
      <c r="AU1535" s="225" t="s">
        <v>84</v>
      </c>
      <c r="AV1535" s="12" t="s">
        <v>84</v>
      </c>
      <c r="AW1535" s="12" t="s">
        <v>37</v>
      </c>
      <c r="AX1535" s="12" t="s">
        <v>74</v>
      </c>
      <c r="AY1535" s="225" t="s">
        <v>159</v>
      </c>
    </row>
    <row r="1536" spans="2:65" s="12" customFormat="1" ht="12" x14ac:dyDescent="0.3">
      <c r="B1536" s="215"/>
      <c r="C1536" s="216"/>
      <c r="D1536" s="206" t="s">
        <v>168</v>
      </c>
      <c r="E1536" s="217" t="s">
        <v>30</v>
      </c>
      <c r="F1536" s="218" t="s">
        <v>2206</v>
      </c>
      <c r="G1536" s="216"/>
      <c r="H1536" s="219">
        <v>72.2</v>
      </c>
      <c r="I1536" s="220"/>
      <c r="J1536" s="216"/>
      <c r="K1536" s="216"/>
      <c r="L1536" s="221"/>
      <c r="M1536" s="222"/>
      <c r="N1536" s="223"/>
      <c r="O1536" s="223"/>
      <c r="P1536" s="223"/>
      <c r="Q1536" s="223"/>
      <c r="R1536" s="223"/>
      <c r="S1536" s="223"/>
      <c r="T1536" s="224"/>
      <c r="AT1536" s="225" t="s">
        <v>168</v>
      </c>
      <c r="AU1536" s="225" t="s">
        <v>84</v>
      </c>
      <c r="AV1536" s="12" t="s">
        <v>84</v>
      </c>
      <c r="AW1536" s="12" t="s">
        <v>37</v>
      </c>
      <c r="AX1536" s="12" t="s">
        <v>74</v>
      </c>
      <c r="AY1536" s="225" t="s">
        <v>159</v>
      </c>
    </row>
    <row r="1537" spans="2:65" s="12" customFormat="1" ht="12" x14ac:dyDescent="0.3">
      <c r="B1537" s="215"/>
      <c r="C1537" s="216"/>
      <c r="D1537" s="206" t="s">
        <v>168</v>
      </c>
      <c r="E1537" s="217" t="s">
        <v>30</v>
      </c>
      <c r="F1537" s="218" t="s">
        <v>2207</v>
      </c>
      <c r="G1537" s="216"/>
      <c r="H1537" s="219">
        <v>25.265000000000001</v>
      </c>
      <c r="I1537" s="220"/>
      <c r="J1537" s="216"/>
      <c r="K1537" s="216"/>
      <c r="L1537" s="221"/>
      <c r="M1537" s="222"/>
      <c r="N1537" s="223"/>
      <c r="O1537" s="223"/>
      <c r="P1537" s="223"/>
      <c r="Q1537" s="223"/>
      <c r="R1537" s="223"/>
      <c r="S1537" s="223"/>
      <c r="T1537" s="224"/>
      <c r="AT1537" s="225" t="s">
        <v>168</v>
      </c>
      <c r="AU1537" s="225" t="s">
        <v>84</v>
      </c>
      <c r="AV1537" s="12" t="s">
        <v>84</v>
      </c>
      <c r="AW1537" s="12" t="s">
        <v>37</v>
      </c>
      <c r="AX1537" s="12" t="s">
        <v>74</v>
      </c>
      <c r="AY1537" s="225" t="s">
        <v>159</v>
      </c>
    </row>
    <row r="1538" spans="2:65" s="11" customFormat="1" ht="12" x14ac:dyDescent="0.3">
      <c r="B1538" s="204"/>
      <c r="C1538" s="205"/>
      <c r="D1538" s="206" t="s">
        <v>168</v>
      </c>
      <c r="E1538" s="207" t="s">
        <v>30</v>
      </c>
      <c r="F1538" s="208" t="s">
        <v>2208</v>
      </c>
      <c r="G1538" s="205"/>
      <c r="H1538" s="207" t="s">
        <v>30</v>
      </c>
      <c r="I1538" s="209"/>
      <c r="J1538" s="205"/>
      <c r="K1538" s="205"/>
      <c r="L1538" s="210"/>
      <c r="M1538" s="211"/>
      <c r="N1538" s="212"/>
      <c r="O1538" s="212"/>
      <c r="P1538" s="212"/>
      <c r="Q1538" s="212"/>
      <c r="R1538" s="212"/>
      <c r="S1538" s="212"/>
      <c r="T1538" s="213"/>
      <c r="AT1538" s="214" t="s">
        <v>168</v>
      </c>
      <c r="AU1538" s="214" t="s">
        <v>84</v>
      </c>
      <c r="AV1538" s="11" t="s">
        <v>82</v>
      </c>
      <c r="AW1538" s="11" t="s">
        <v>37</v>
      </c>
      <c r="AX1538" s="11" t="s">
        <v>74</v>
      </c>
      <c r="AY1538" s="214" t="s">
        <v>159</v>
      </c>
    </row>
    <row r="1539" spans="2:65" s="12" customFormat="1" ht="12" x14ac:dyDescent="0.3">
      <c r="B1539" s="215"/>
      <c r="C1539" s="216"/>
      <c r="D1539" s="206" t="s">
        <v>168</v>
      </c>
      <c r="E1539" s="217" t="s">
        <v>30</v>
      </c>
      <c r="F1539" s="218" t="s">
        <v>2209</v>
      </c>
      <c r="G1539" s="216"/>
      <c r="H1539" s="219">
        <v>-241</v>
      </c>
      <c r="I1539" s="220"/>
      <c r="J1539" s="216"/>
      <c r="K1539" s="216"/>
      <c r="L1539" s="221"/>
      <c r="M1539" s="222"/>
      <c r="N1539" s="223"/>
      <c r="O1539" s="223"/>
      <c r="P1539" s="223"/>
      <c r="Q1539" s="223"/>
      <c r="R1539" s="223"/>
      <c r="S1539" s="223"/>
      <c r="T1539" s="224"/>
      <c r="AT1539" s="225" t="s">
        <v>168</v>
      </c>
      <c r="AU1539" s="225" t="s">
        <v>84</v>
      </c>
      <c r="AV1539" s="12" t="s">
        <v>84</v>
      </c>
      <c r="AW1539" s="12" t="s">
        <v>37</v>
      </c>
      <c r="AX1539" s="12" t="s">
        <v>74</v>
      </c>
      <c r="AY1539" s="225" t="s">
        <v>159</v>
      </c>
    </row>
    <row r="1540" spans="2:65" s="13" customFormat="1" ht="12" x14ac:dyDescent="0.3">
      <c r="B1540" s="226"/>
      <c r="C1540" s="227"/>
      <c r="D1540" s="206" t="s">
        <v>168</v>
      </c>
      <c r="E1540" s="228" t="s">
        <v>30</v>
      </c>
      <c r="F1540" s="229" t="s">
        <v>186</v>
      </c>
      <c r="G1540" s="227"/>
      <c r="H1540" s="230">
        <v>506</v>
      </c>
      <c r="I1540" s="231"/>
      <c r="J1540" s="227"/>
      <c r="K1540" s="227"/>
      <c r="L1540" s="232"/>
      <c r="M1540" s="233"/>
      <c r="N1540" s="234"/>
      <c r="O1540" s="234"/>
      <c r="P1540" s="234"/>
      <c r="Q1540" s="234"/>
      <c r="R1540" s="234"/>
      <c r="S1540" s="234"/>
      <c r="T1540" s="235"/>
      <c r="AT1540" s="236" t="s">
        <v>168</v>
      </c>
      <c r="AU1540" s="236" t="s">
        <v>84</v>
      </c>
      <c r="AV1540" s="13" t="s">
        <v>166</v>
      </c>
      <c r="AW1540" s="13" t="s">
        <v>37</v>
      </c>
      <c r="AX1540" s="13" t="s">
        <v>82</v>
      </c>
      <c r="AY1540" s="236" t="s">
        <v>159</v>
      </c>
    </row>
    <row r="1541" spans="2:65" s="10" customFormat="1" ht="37.35" customHeight="1" x14ac:dyDescent="0.35">
      <c r="B1541" s="176"/>
      <c r="C1541" s="177"/>
      <c r="D1541" s="178" t="s">
        <v>73</v>
      </c>
      <c r="E1541" s="179" t="s">
        <v>2210</v>
      </c>
      <c r="F1541" s="179" t="s">
        <v>2211</v>
      </c>
      <c r="G1541" s="177"/>
      <c r="H1541" s="177"/>
      <c r="I1541" s="180"/>
      <c r="J1541" s="181">
        <f>BK1541</f>
        <v>0</v>
      </c>
      <c r="K1541" s="177"/>
      <c r="L1541" s="182"/>
      <c r="M1541" s="183"/>
      <c r="N1541" s="184"/>
      <c r="O1541" s="184"/>
      <c r="P1541" s="185">
        <f>SUM(P1542:P1543)</f>
        <v>0</v>
      </c>
      <c r="Q1541" s="184"/>
      <c r="R1541" s="185">
        <f>SUM(R1542:R1543)</f>
        <v>0</v>
      </c>
      <c r="S1541" s="184"/>
      <c r="T1541" s="186">
        <f>SUM(T1542:T1543)</f>
        <v>0</v>
      </c>
      <c r="AR1541" s="187" t="s">
        <v>166</v>
      </c>
      <c r="AT1541" s="188" t="s">
        <v>73</v>
      </c>
      <c r="AU1541" s="188" t="s">
        <v>74</v>
      </c>
      <c r="AY1541" s="187" t="s">
        <v>159</v>
      </c>
      <c r="BK1541" s="189">
        <f>SUM(BK1542:BK1543)</f>
        <v>0</v>
      </c>
    </row>
    <row r="1542" spans="2:65" s="1" customFormat="1" ht="16.5" customHeight="1" x14ac:dyDescent="0.3">
      <c r="B1542" s="41"/>
      <c r="C1542" s="192" t="s">
        <v>2212</v>
      </c>
      <c r="D1542" s="192" t="s">
        <v>161</v>
      </c>
      <c r="E1542" s="193" t="s">
        <v>2213</v>
      </c>
      <c r="F1542" s="194" t="s">
        <v>2214</v>
      </c>
      <c r="G1542" s="195" t="s">
        <v>2215</v>
      </c>
      <c r="H1542" s="196">
        <v>1</v>
      </c>
      <c r="I1542" s="197"/>
      <c r="J1542" s="198">
        <f>ROUND(I1542*H1542,2)</f>
        <v>0</v>
      </c>
      <c r="K1542" s="194" t="s">
        <v>30</v>
      </c>
      <c r="L1542" s="61"/>
      <c r="M1542" s="199" t="s">
        <v>30</v>
      </c>
      <c r="N1542" s="200" t="s">
        <v>45</v>
      </c>
      <c r="O1542" s="42"/>
      <c r="P1542" s="201">
        <f>O1542*H1542</f>
        <v>0</v>
      </c>
      <c r="Q1542" s="201">
        <v>0</v>
      </c>
      <c r="R1542" s="201">
        <f>Q1542*H1542</f>
        <v>0</v>
      </c>
      <c r="S1542" s="201">
        <v>0</v>
      </c>
      <c r="T1542" s="202">
        <f>S1542*H1542</f>
        <v>0</v>
      </c>
      <c r="AR1542" s="24" t="s">
        <v>463</v>
      </c>
      <c r="AT1542" s="24" t="s">
        <v>161</v>
      </c>
      <c r="AU1542" s="24" t="s">
        <v>82</v>
      </c>
      <c r="AY1542" s="24" t="s">
        <v>159</v>
      </c>
      <c r="BE1542" s="203">
        <f>IF(N1542="základní",J1542,0)</f>
        <v>0</v>
      </c>
      <c r="BF1542" s="203">
        <f>IF(N1542="snížená",J1542,0)</f>
        <v>0</v>
      </c>
      <c r="BG1542" s="203">
        <f>IF(N1542="zákl. přenesená",J1542,0)</f>
        <v>0</v>
      </c>
      <c r="BH1542" s="203">
        <f>IF(N1542="sníž. přenesená",J1542,0)</f>
        <v>0</v>
      </c>
      <c r="BI1542" s="203">
        <f>IF(N1542="nulová",J1542,0)</f>
        <v>0</v>
      </c>
      <c r="BJ1542" s="24" t="s">
        <v>82</v>
      </c>
      <c r="BK1542" s="203">
        <f>ROUND(I1542*H1542,2)</f>
        <v>0</v>
      </c>
      <c r="BL1542" s="24" t="s">
        <v>463</v>
      </c>
      <c r="BM1542" s="24" t="s">
        <v>2216</v>
      </c>
    </row>
    <row r="1543" spans="2:65" s="1" customFormat="1" ht="16.5" customHeight="1" x14ac:dyDescent="0.3">
      <c r="B1543" s="41"/>
      <c r="C1543" s="192" t="s">
        <v>2217</v>
      </c>
      <c r="D1543" s="192" t="s">
        <v>161</v>
      </c>
      <c r="E1543" s="193" t="s">
        <v>2218</v>
      </c>
      <c r="F1543" s="194" t="s">
        <v>2219</v>
      </c>
      <c r="G1543" s="195" t="s">
        <v>456</v>
      </c>
      <c r="H1543" s="196">
        <v>1</v>
      </c>
      <c r="I1543" s="197"/>
      <c r="J1543" s="198">
        <f>ROUND(I1543*H1543,2)</f>
        <v>0</v>
      </c>
      <c r="K1543" s="194" t="s">
        <v>30</v>
      </c>
      <c r="L1543" s="61"/>
      <c r="M1543" s="199" t="s">
        <v>30</v>
      </c>
      <c r="N1543" s="200" t="s">
        <v>45</v>
      </c>
      <c r="O1543" s="42"/>
      <c r="P1543" s="201">
        <f>O1543*H1543</f>
        <v>0</v>
      </c>
      <c r="Q1543" s="201">
        <v>0</v>
      </c>
      <c r="R1543" s="201">
        <f>Q1543*H1543</f>
        <v>0</v>
      </c>
      <c r="S1543" s="201">
        <v>0</v>
      </c>
      <c r="T1543" s="202">
        <f>S1543*H1543</f>
        <v>0</v>
      </c>
      <c r="AR1543" s="24" t="s">
        <v>463</v>
      </c>
      <c r="AT1543" s="24" t="s">
        <v>161</v>
      </c>
      <c r="AU1543" s="24" t="s">
        <v>82</v>
      </c>
      <c r="AY1543" s="24" t="s">
        <v>159</v>
      </c>
      <c r="BE1543" s="203">
        <f>IF(N1543="základní",J1543,0)</f>
        <v>0</v>
      </c>
      <c r="BF1543" s="203">
        <f>IF(N1543="snížená",J1543,0)</f>
        <v>0</v>
      </c>
      <c r="BG1543" s="203">
        <f>IF(N1543="zákl. přenesená",J1543,0)</f>
        <v>0</v>
      </c>
      <c r="BH1543" s="203">
        <f>IF(N1543="sníž. přenesená",J1543,0)</f>
        <v>0</v>
      </c>
      <c r="BI1543" s="203">
        <f>IF(N1543="nulová",J1543,0)</f>
        <v>0</v>
      </c>
      <c r="BJ1543" s="24" t="s">
        <v>82</v>
      </c>
      <c r="BK1543" s="203">
        <f>ROUND(I1543*H1543,2)</f>
        <v>0</v>
      </c>
      <c r="BL1543" s="24" t="s">
        <v>463</v>
      </c>
      <c r="BM1543" s="24" t="s">
        <v>2220</v>
      </c>
    </row>
    <row r="1544" spans="2:65" s="10" customFormat="1" ht="37.35" customHeight="1" x14ac:dyDescent="0.35">
      <c r="B1544" s="176"/>
      <c r="C1544" s="177"/>
      <c r="D1544" s="178" t="s">
        <v>73</v>
      </c>
      <c r="E1544" s="179" t="s">
        <v>2221</v>
      </c>
      <c r="F1544" s="179" t="s">
        <v>2222</v>
      </c>
      <c r="G1544" s="177"/>
      <c r="H1544" s="177"/>
      <c r="I1544" s="180"/>
      <c r="J1544" s="181">
        <f>BK1544</f>
        <v>0</v>
      </c>
      <c r="K1544" s="177"/>
      <c r="L1544" s="182"/>
      <c r="M1544" s="183"/>
      <c r="N1544" s="184"/>
      <c r="O1544" s="184"/>
      <c r="P1544" s="185">
        <f>SUM(P1545:P1553)</f>
        <v>0</v>
      </c>
      <c r="Q1544" s="184"/>
      <c r="R1544" s="185">
        <f>SUM(R1545:R1553)</f>
        <v>0</v>
      </c>
      <c r="S1544" s="184"/>
      <c r="T1544" s="186">
        <f>SUM(T1545:T1553)</f>
        <v>0</v>
      </c>
      <c r="AR1544" s="187" t="s">
        <v>166</v>
      </c>
      <c r="AT1544" s="188" t="s">
        <v>73</v>
      </c>
      <c r="AU1544" s="188" t="s">
        <v>74</v>
      </c>
      <c r="AY1544" s="187" t="s">
        <v>159</v>
      </c>
      <c r="BK1544" s="189">
        <f>SUM(BK1545:BK1553)</f>
        <v>0</v>
      </c>
    </row>
    <row r="1545" spans="2:65" s="1" customFormat="1" ht="38.25" customHeight="1" x14ac:dyDescent="0.3">
      <c r="B1545" s="41"/>
      <c r="C1545" s="192" t="s">
        <v>2223</v>
      </c>
      <c r="D1545" s="192" t="s">
        <v>161</v>
      </c>
      <c r="E1545" s="193" t="s">
        <v>2224</v>
      </c>
      <c r="F1545" s="194" t="s">
        <v>2225</v>
      </c>
      <c r="G1545" s="195" t="s">
        <v>456</v>
      </c>
      <c r="H1545" s="196">
        <v>1</v>
      </c>
      <c r="I1545" s="197"/>
      <c r="J1545" s="198">
        <f>ROUND(I1545*H1545,2)</f>
        <v>0</v>
      </c>
      <c r="K1545" s="194" t="s">
        <v>30</v>
      </c>
      <c r="L1545" s="61"/>
      <c r="M1545" s="199" t="s">
        <v>30</v>
      </c>
      <c r="N1545" s="200" t="s">
        <v>45</v>
      </c>
      <c r="O1545" s="42"/>
      <c r="P1545" s="201">
        <f>O1545*H1545</f>
        <v>0</v>
      </c>
      <c r="Q1545" s="201">
        <v>0</v>
      </c>
      <c r="R1545" s="201">
        <f>Q1545*H1545</f>
        <v>0</v>
      </c>
      <c r="S1545" s="201">
        <v>0</v>
      </c>
      <c r="T1545" s="202">
        <f>S1545*H1545</f>
        <v>0</v>
      </c>
      <c r="AR1545" s="24" t="s">
        <v>166</v>
      </c>
      <c r="AT1545" s="24" t="s">
        <v>161</v>
      </c>
      <c r="AU1545" s="24" t="s">
        <v>82</v>
      </c>
      <c r="AY1545" s="24" t="s">
        <v>159</v>
      </c>
      <c r="BE1545" s="203">
        <f>IF(N1545="základní",J1545,0)</f>
        <v>0</v>
      </c>
      <c r="BF1545" s="203">
        <f>IF(N1545="snížená",J1545,0)</f>
        <v>0</v>
      </c>
      <c r="BG1545" s="203">
        <f>IF(N1545="zákl. přenesená",J1545,0)</f>
        <v>0</v>
      </c>
      <c r="BH1545" s="203">
        <f>IF(N1545="sníž. přenesená",J1545,0)</f>
        <v>0</v>
      </c>
      <c r="BI1545" s="203">
        <f>IF(N1545="nulová",J1545,0)</f>
        <v>0</v>
      </c>
      <c r="BJ1545" s="24" t="s">
        <v>82</v>
      </c>
      <c r="BK1545" s="203">
        <f>ROUND(I1545*H1545,2)</f>
        <v>0</v>
      </c>
      <c r="BL1545" s="24" t="s">
        <v>166</v>
      </c>
      <c r="BM1545" s="24" t="s">
        <v>2226</v>
      </c>
    </row>
    <row r="1546" spans="2:65" s="1" customFormat="1" ht="16.5" customHeight="1" x14ac:dyDescent="0.3">
      <c r="B1546" s="41"/>
      <c r="C1546" s="192" t="s">
        <v>2227</v>
      </c>
      <c r="D1546" s="192" t="s">
        <v>161</v>
      </c>
      <c r="E1546" s="193" t="s">
        <v>2228</v>
      </c>
      <c r="F1546" s="194" t="s">
        <v>2229</v>
      </c>
      <c r="G1546" s="195" t="s">
        <v>2215</v>
      </c>
      <c r="H1546" s="196">
        <v>1</v>
      </c>
      <c r="I1546" s="197"/>
      <c r="J1546" s="198">
        <f>ROUND(I1546*H1546,2)</f>
        <v>0</v>
      </c>
      <c r="K1546" s="194" t="s">
        <v>30</v>
      </c>
      <c r="L1546" s="61"/>
      <c r="M1546" s="199" t="s">
        <v>30</v>
      </c>
      <c r="N1546" s="200" t="s">
        <v>45</v>
      </c>
      <c r="O1546" s="42"/>
      <c r="P1546" s="201">
        <f>O1546*H1546</f>
        <v>0</v>
      </c>
      <c r="Q1546" s="201">
        <v>0</v>
      </c>
      <c r="R1546" s="201">
        <f>Q1546*H1546</f>
        <v>0</v>
      </c>
      <c r="S1546" s="201">
        <v>0</v>
      </c>
      <c r="T1546" s="202">
        <f>S1546*H1546</f>
        <v>0</v>
      </c>
      <c r="AR1546" s="24" t="s">
        <v>271</v>
      </c>
      <c r="AT1546" s="24" t="s">
        <v>161</v>
      </c>
      <c r="AU1546" s="24" t="s">
        <v>82</v>
      </c>
      <c r="AY1546" s="24" t="s">
        <v>159</v>
      </c>
      <c r="BE1546" s="203">
        <f>IF(N1546="základní",J1546,0)</f>
        <v>0</v>
      </c>
      <c r="BF1546" s="203">
        <f>IF(N1546="snížená",J1546,0)</f>
        <v>0</v>
      </c>
      <c r="BG1546" s="203">
        <f>IF(N1546="zákl. přenesená",J1546,0)</f>
        <v>0</v>
      </c>
      <c r="BH1546" s="203">
        <f>IF(N1546="sníž. přenesená",J1546,0)</f>
        <v>0</v>
      </c>
      <c r="BI1546" s="203">
        <f>IF(N1546="nulová",J1546,0)</f>
        <v>0</v>
      </c>
      <c r="BJ1546" s="24" t="s">
        <v>82</v>
      </c>
      <c r="BK1546" s="203">
        <f>ROUND(I1546*H1546,2)</f>
        <v>0</v>
      </c>
      <c r="BL1546" s="24" t="s">
        <v>271</v>
      </c>
      <c r="BM1546" s="24" t="s">
        <v>2230</v>
      </c>
    </row>
    <row r="1547" spans="2:65" s="11" customFormat="1" ht="12" x14ac:dyDescent="0.3">
      <c r="B1547" s="204"/>
      <c r="C1547" s="205"/>
      <c r="D1547" s="206" t="s">
        <v>168</v>
      </c>
      <c r="E1547" s="207" t="s">
        <v>30</v>
      </c>
      <c r="F1547" s="208" t="s">
        <v>2231</v>
      </c>
      <c r="G1547" s="205"/>
      <c r="H1547" s="207" t="s">
        <v>30</v>
      </c>
      <c r="I1547" s="209"/>
      <c r="J1547" s="205"/>
      <c r="K1547" s="205"/>
      <c r="L1547" s="210"/>
      <c r="M1547" s="211"/>
      <c r="N1547" s="212"/>
      <c r="O1547" s="212"/>
      <c r="P1547" s="212"/>
      <c r="Q1547" s="212"/>
      <c r="R1547" s="212"/>
      <c r="S1547" s="212"/>
      <c r="T1547" s="213"/>
      <c r="AT1547" s="214" t="s">
        <v>168</v>
      </c>
      <c r="AU1547" s="214" t="s">
        <v>82</v>
      </c>
      <c r="AV1547" s="11" t="s">
        <v>82</v>
      </c>
      <c r="AW1547" s="11" t="s">
        <v>37</v>
      </c>
      <c r="AX1547" s="11" t="s">
        <v>74</v>
      </c>
      <c r="AY1547" s="214" t="s">
        <v>159</v>
      </c>
    </row>
    <row r="1548" spans="2:65" s="11" customFormat="1" ht="12" x14ac:dyDescent="0.3">
      <c r="B1548" s="204"/>
      <c r="C1548" s="205"/>
      <c r="D1548" s="206" t="s">
        <v>168</v>
      </c>
      <c r="E1548" s="207" t="s">
        <v>30</v>
      </c>
      <c r="F1548" s="208" t="s">
        <v>2232</v>
      </c>
      <c r="G1548" s="205"/>
      <c r="H1548" s="207" t="s">
        <v>30</v>
      </c>
      <c r="I1548" s="209"/>
      <c r="J1548" s="205"/>
      <c r="K1548" s="205"/>
      <c r="L1548" s="210"/>
      <c r="M1548" s="211"/>
      <c r="N1548" s="212"/>
      <c r="O1548" s="212"/>
      <c r="P1548" s="212"/>
      <c r="Q1548" s="212"/>
      <c r="R1548" s="212"/>
      <c r="S1548" s="212"/>
      <c r="T1548" s="213"/>
      <c r="AT1548" s="214" t="s">
        <v>168</v>
      </c>
      <c r="AU1548" s="214" t="s">
        <v>82</v>
      </c>
      <c r="AV1548" s="11" t="s">
        <v>82</v>
      </c>
      <c r="AW1548" s="11" t="s">
        <v>37</v>
      </c>
      <c r="AX1548" s="11" t="s">
        <v>74</v>
      </c>
      <c r="AY1548" s="214" t="s">
        <v>159</v>
      </c>
    </row>
    <row r="1549" spans="2:65" s="11" customFormat="1" ht="12" x14ac:dyDescent="0.3">
      <c r="B1549" s="204"/>
      <c r="C1549" s="205"/>
      <c r="D1549" s="206" t="s">
        <v>168</v>
      </c>
      <c r="E1549" s="207" t="s">
        <v>30</v>
      </c>
      <c r="F1549" s="208" t="s">
        <v>2233</v>
      </c>
      <c r="G1549" s="205"/>
      <c r="H1549" s="207" t="s">
        <v>30</v>
      </c>
      <c r="I1549" s="209"/>
      <c r="J1549" s="205"/>
      <c r="K1549" s="205"/>
      <c r="L1549" s="210"/>
      <c r="M1549" s="211"/>
      <c r="N1549" s="212"/>
      <c r="O1549" s="212"/>
      <c r="P1549" s="212"/>
      <c r="Q1549" s="212"/>
      <c r="R1549" s="212"/>
      <c r="S1549" s="212"/>
      <c r="T1549" s="213"/>
      <c r="AT1549" s="214" t="s">
        <v>168</v>
      </c>
      <c r="AU1549" s="214" t="s">
        <v>82</v>
      </c>
      <c r="AV1549" s="11" t="s">
        <v>82</v>
      </c>
      <c r="AW1549" s="11" t="s">
        <v>37</v>
      </c>
      <c r="AX1549" s="11" t="s">
        <v>74</v>
      </c>
      <c r="AY1549" s="214" t="s">
        <v>159</v>
      </c>
    </row>
    <row r="1550" spans="2:65" s="11" customFormat="1" ht="12" x14ac:dyDescent="0.3">
      <c r="B1550" s="204"/>
      <c r="C1550" s="205"/>
      <c r="D1550" s="206" t="s">
        <v>168</v>
      </c>
      <c r="E1550" s="207" t="s">
        <v>30</v>
      </c>
      <c r="F1550" s="208" t="s">
        <v>2234</v>
      </c>
      <c r="G1550" s="205"/>
      <c r="H1550" s="207" t="s">
        <v>30</v>
      </c>
      <c r="I1550" s="209"/>
      <c r="J1550" s="205"/>
      <c r="K1550" s="205"/>
      <c r="L1550" s="210"/>
      <c r="M1550" s="211"/>
      <c r="N1550" s="212"/>
      <c r="O1550" s="212"/>
      <c r="P1550" s="212"/>
      <c r="Q1550" s="212"/>
      <c r="R1550" s="212"/>
      <c r="S1550" s="212"/>
      <c r="T1550" s="213"/>
      <c r="AT1550" s="214" t="s">
        <v>168</v>
      </c>
      <c r="AU1550" s="214" t="s">
        <v>82</v>
      </c>
      <c r="AV1550" s="11" t="s">
        <v>82</v>
      </c>
      <c r="AW1550" s="11" t="s">
        <v>37</v>
      </c>
      <c r="AX1550" s="11" t="s">
        <v>74</v>
      </c>
      <c r="AY1550" s="214" t="s">
        <v>159</v>
      </c>
    </row>
    <row r="1551" spans="2:65" s="11" customFormat="1" ht="12" x14ac:dyDescent="0.3">
      <c r="B1551" s="204"/>
      <c r="C1551" s="205"/>
      <c r="D1551" s="206" t="s">
        <v>168</v>
      </c>
      <c r="E1551" s="207" t="s">
        <v>30</v>
      </c>
      <c r="F1551" s="208" t="s">
        <v>2235</v>
      </c>
      <c r="G1551" s="205"/>
      <c r="H1551" s="207" t="s">
        <v>30</v>
      </c>
      <c r="I1551" s="209"/>
      <c r="J1551" s="205"/>
      <c r="K1551" s="205"/>
      <c r="L1551" s="210"/>
      <c r="M1551" s="211"/>
      <c r="N1551" s="212"/>
      <c r="O1551" s="212"/>
      <c r="P1551" s="212"/>
      <c r="Q1551" s="212"/>
      <c r="R1551" s="212"/>
      <c r="S1551" s="212"/>
      <c r="T1551" s="213"/>
      <c r="AT1551" s="214" t="s">
        <v>168</v>
      </c>
      <c r="AU1551" s="214" t="s">
        <v>82</v>
      </c>
      <c r="AV1551" s="11" t="s">
        <v>82</v>
      </c>
      <c r="AW1551" s="11" t="s">
        <v>37</v>
      </c>
      <c r="AX1551" s="11" t="s">
        <v>74</v>
      </c>
      <c r="AY1551" s="214" t="s">
        <v>159</v>
      </c>
    </row>
    <row r="1552" spans="2:65" s="11" customFormat="1" ht="12" x14ac:dyDescent="0.3">
      <c r="B1552" s="204"/>
      <c r="C1552" s="205"/>
      <c r="D1552" s="206" t="s">
        <v>168</v>
      </c>
      <c r="E1552" s="207" t="s">
        <v>30</v>
      </c>
      <c r="F1552" s="208" t="s">
        <v>2236</v>
      </c>
      <c r="G1552" s="205"/>
      <c r="H1552" s="207" t="s">
        <v>30</v>
      </c>
      <c r="I1552" s="209"/>
      <c r="J1552" s="205"/>
      <c r="K1552" s="205"/>
      <c r="L1552" s="210"/>
      <c r="M1552" s="211"/>
      <c r="N1552" s="212"/>
      <c r="O1552" s="212"/>
      <c r="P1552" s="212"/>
      <c r="Q1552" s="212"/>
      <c r="R1552" s="212"/>
      <c r="S1552" s="212"/>
      <c r="T1552" s="213"/>
      <c r="AT1552" s="214" t="s">
        <v>168</v>
      </c>
      <c r="AU1552" s="214" t="s">
        <v>82</v>
      </c>
      <c r="AV1552" s="11" t="s">
        <v>82</v>
      </c>
      <c r="AW1552" s="11" t="s">
        <v>37</v>
      </c>
      <c r="AX1552" s="11" t="s">
        <v>74</v>
      </c>
      <c r="AY1552" s="214" t="s">
        <v>159</v>
      </c>
    </row>
    <row r="1553" spans="2:51" s="12" customFormat="1" ht="12" x14ac:dyDescent="0.3">
      <c r="B1553" s="215"/>
      <c r="C1553" s="216"/>
      <c r="D1553" s="206" t="s">
        <v>168</v>
      </c>
      <c r="E1553" s="217" t="s">
        <v>30</v>
      </c>
      <c r="F1553" s="218" t="s">
        <v>82</v>
      </c>
      <c r="G1553" s="216"/>
      <c r="H1553" s="219">
        <v>1</v>
      </c>
      <c r="I1553" s="220"/>
      <c r="J1553" s="216"/>
      <c r="K1553" s="216"/>
      <c r="L1553" s="221"/>
      <c r="M1553" s="258"/>
      <c r="N1553" s="259"/>
      <c r="O1553" s="259"/>
      <c r="P1553" s="259"/>
      <c r="Q1553" s="259"/>
      <c r="R1553" s="259"/>
      <c r="S1553" s="259"/>
      <c r="T1553" s="260"/>
      <c r="AT1553" s="225" t="s">
        <v>168</v>
      </c>
      <c r="AU1553" s="225" t="s">
        <v>82</v>
      </c>
      <c r="AV1553" s="12" t="s">
        <v>84</v>
      </c>
      <c r="AW1553" s="12" t="s">
        <v>37</v>
      </c>
      <c r="AX1553" s="12" t="s">
        <v>82</v>
      </c>
      <c r="AY1553" s="225" t="s">
        <v>159</v>
      </c>
    </row>
    <row r="1554" spans="2:51" s="1" customFormat="1" ht="6.9" customHeight="1" x14ac:dyDescent="0.3">
      <c r="B1554" s="56"/>
      <c r="C1554" s="57"/>
      <c r="D1554" s="57"/>
      <c r="E1554" s="57"/>
      <c r="F1554" s="57"/>
      <c r="G1554" s="57"/>
      <c r="H1554" s="57"/>
      <c r="I1554" s="139"/>
      <c r="J1554" s="57"/>
      <c r="K1554" s="57"/>
      <c r="L1554" s="61"/>
    </row>
  </sheetData>
  <sheetProtection algorithmName="SHA-512" hashValue="dt8tI9TCCzojZBKCysjnA5imrPcMO6BiO+5+Ghw0XEhgV3GlWJNArdUG19mngu6zC8547FuEvtL0iKuvN+vjFw==" saltValue="T9EMrKQYWd9vkWEVdQd35pHeTtN3GYucQAUhW8njzgHogDCEqzlWqTWegbpP649qnBT+GLCbybWfPer2KMkg8Q==" spinCount="100000" sheet="1" objects="1" scenarios="1" formatColumns="0" formatRows="0" autoFilter="0"/>
  <autoFilter ref="C108:K1553"/>
  <mergeCells count="10">
    <mergeCell ref="J51:J52"/>
    <mergeCell ref="E99:H99"/>
    <mergeCell ref="E101:H10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93"/>
  <sheetViews>
    <sheetView showGridLines="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 x14ac:dyDescent="0.3">
      <c r="A1" s="21"/>
      <c r="B1" s="112"/>
      <c r="C1" s="112"/>
      <c r="D1" s="113" t="s">
        <v>1</v>
      </c>
      <c r="E1" s="112"/>
      <c r="F1" s="114" t="s">
        <v>97</v>
      </c>
      <c r="G1" s="389" t="s">
        <v>98</v>
      </c>
      <c r="H1" s="389"/>
      <c r="I1" s="115"/>
      <c r="J1" s="114" t="s">
        <v>99</v>
      </c>
      <c r="K1" s="113" t="s">
        <v>100</v>
      </c>
      <c r="L1" s="114" t="s">
        <v>101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 x14ac:dyDescent="0.3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4" t="s">
        <v>87</v>
      </c>
    </row>
    <row r="3" spans="1:70" ht="6.9" customHeight="1" x14ac:dyDescent="0.3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" customHeight="1" x14ac:dyDescent="0.3">
      <c r="B4" s="28"/>
      <c r="C4" s="29"/>
      <c r="D4" s="30" t="s">
        <v>102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" customHeight="1" x14ac:dyDescent="0.3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3.2" x14ac:dyDescent="0.3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 x14ac:dyDescent="0.3">
      <c r="B7" s="28"/>
      <c r="C7" s="29"/>
      <c r="D7" s="29"/>
      <c r="E7" s="381" t="str">
        <f>'Rekapitulace stavby'!K6</f>
        <v>Karlovy Vary, ZŠ Truhlářská, budova školní 9A - odborné učebny</v>
      </c>
      <c r="F7" s="382"/>
      <c r="G7" s="382"/>
      <c r="H7" s="382"/>
      <c r="I7" s="117"/>
      <c r="J7" s="29"/>
      <c r="K7" s="31"/>
    </row>
    <row r="8" spans="1:70" s="1" customFormat="1" ht="13.2" x14ac:dyDescent="0.3">
      <c r="B8" s="41"/>
      <c r="C8" s="42"/>
      <c r="D8" s="37" t="s">
        <v>103</v>
      </c>
      <c r="E8" s="42"/>
      <c r="F8" s="42"/>
      <c r="G8" s="42"/>
      <c r="H8" s="42"/>
      <c r="I8" s="118"/>
      <c r="J8" s="42"/>
      <c r="K8" s="45"/>
    </row>
    <row r="9" spans="1:70" s="1" customFormat="1" ht="36.9" customHeight="1" x14ac:dyDescent="0.3">
      <c r="B9" s="41"/>
      <c r="C9" s="42"/>
      <c r="D9" s="42"/>
      <c r="E9" s="383" t="s">
        <v>2237</v>
      </c>
      <c r="F9" s="384"/>
      <c r="G9" s="384"/>
      <c r="H9" s="384"/>
      <c r="I9" s="118"/>
      <c r="J9" s="42"/>
      <c r="K9" s="45"/>
    </row>
    <row r="10" spans="1:70" s="1" customFormat="1" ht="12" x14ac:dyDescent="0.3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 x14ac:dyDescent="0.3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23</v>
      </c>
      <c r="K11" s="45"/>
    </row>
    <row r="12" spans="1:70" s="1" customFormat="1" ht="14.4" customHeight="1" x14ac:dyDescent="0.3">
      <c r="B12" s="41"/>
      <c r="C12" s="42"/>
      <c r="D12" s="37" t="s">
        <v>24</v>
      </c>
      <c r="E12" s="42"/>
      <c r="F12" s="35" t="s">
        <v>25</v>
      </c>
      <c r="G12" s="42"/>
      <c r="H12" s="42"/>
      <c r="I12" s="119" t="s">
        <v>26</v>
      </c>
      <c r="J12" s="120" t="str">
        <f>'Rekapitulace stavby'!AN8</f>
        <v>20. 6. 2018</v>
      </c>
      <c r="K12" s="45"/>
    </row>
    <row r="13" spans="1:70" s="1" customFormat="1" ht="10.8" customHeight="1" x14ac:dyDescent="0.3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 x14ac:dyDescent="0.3">
      <c r="B14" s="41"/>
      <c r="C14" s="42"/>
      <c r="D14" s="37" t="s">
        <v>28</v>
      </c>
      <c r="E14" s="42"/>
      <c r="F14" s="42"/>
      <c r="G14" s="42"/>
      <c r="H14" s="42"/>
      <c r="I14" s="119" t="s">
        <v>29</v>
      </c>
      <c r="J14" s="35" t="s">
        <v>30</v>
      </c>
      <c r="K14" s="45"/>
    </row>
    <row r="15" spans="1:70" s="1" customFormat="1" ht="18" customHeight="1" x14ac:dyDescent="0.3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30</v>
      </c>
      <c r="K15" s="45"/>
    </row>
    <row r="16" spans="1:70" s="1" customFormat="1" ht="6.9" customHeight="1" x14ac:dyDescent="0.3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 x14ac:dyDescent="0.3">
      <c r="B17" s="41"/>
      <c r="C17" s="42"/>
      <c r="D17" s="37" t="s">
        <v>33</v>
      </c>
      <c r="E17" s="42"/>
      <c r="F17" s="42"/>
      <c r="G17" s="42"/>
      <c r="H17" s="42"/>
      <c r="I17" s="119" t="s">
        <v>29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 x14ac:dyDescent="0.3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 x14ac:dyDescent="0.3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 x14ac:dyDescent="0.3">
      <c r="B20" s="41"/>
      <c r="C20" s="42"/>
      <c r="D20" s="37" t="s">
        <v>35</v>
      </c>
      <c r="E20" s="42"/>
      <c r="F20" s="42"/>
      <c r="G20" s="42"/>
      <c r="H20" s="42"/>
      <c r="I20" s="119" t="s">
        <v>29</v>
      </c>
      <c r="J20" s="35" t="s">
        <v>30</v>
      </c>
      <c r="K20" s="45"/>
    </row>
    <row r="21" spans="2:11" s="1" customFormat="1" ht="18" customHeight="1" x14ac:dyDescent="0.3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30</v>
      </c>
      <c r="K21" s="45"/>
    </row>
    <row r="22" spans="2:11" s="1" customFormat="1" ht="6.9" customHeight="1" x14ac:dyDescent="0.3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 x14ac:dyDescent="0.3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 x14ac:dyDescent="0.3">
      <c r="B24" s="121"/>
      <c r="C24" s="122"/>
      <c r="D24" s="122"/>
      <c r="E24" s="350" t="s">
        <v>30</v>
      </c>
      <c r="F24" s="350"/>
      <c r="G24" s="350"/>
      <c r="H24" s="350"/>
      <c r="I24" s="123"/>
      <c r="J24" s="122"/>
      <c r="K24" s="124"/>
    </row>
    <row r="25" spans="2:11" s="1" customFormat="1" ht="6.9" customHeight="1" x14ac:dyDescent="0.3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" customHeight="1" x14ac:dyDescent="0.3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 x14ac:dyDescent="0.3">
      <c r="B27" s="41"/>
      <c r="C27" s="42"/>
      <c r="D27" s="127" t="s">
        <v>40</v>
      </c>
      <c r="E27" s="42"/>
      <c r="F27" s="42"/>
      <c r="G27" s="42"/>
      <c r="H27" s="42"/>
      <c r="I27" s="118"/>
      <c r="J27" s="128">
        <f>ROUND(J90,2)</f>
        <v>0</v>
      </c>
      <c r="K27" s="45"/>
    </row>
    <row r="28" spans="2:11" s="1" customFormat="1" ht="6.9" customHeight="1" x14ac:dyDescent="0.3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 x14ac:dyDescent="0.3">
      <c r="B29" s="41"/>
      <c r="C29" s="42"/>
      <c r="D29" s="42"/>
      <c r="E29" s="42"/>
      <c r="F29" s="46" t="s">
        <v>42</v>
      </c>
      <c r="G29" s="42"/>
      <c r="H29" s="42"/>
      <c r="I29" s="129" t="s">
        <v>41</v>
      </c>
      <c r="J29" s="46" t="s">
        <v>43</v>
      </c>
      <c r="K29" s="45"/>
    </row>
    <row r="30" spans="2:11" s="1" customFormat="1" ht="14.4" customHeight="1" x14ac:dyDescent="0.3">
      <c r="B30" s="41"/>
      <c r="C30" s="42"/>
      <c r="D30" s="49" t="s">
        <v>44</v>
      </c>
      <c r="E30" s="49" t="s">
        <v>45</v>
      </c>
      <c r="F30" s="130">
        <f>ROUND(SUM(BE90:BE392), 2)</f>
        <v>0</v>
      </c>
      <c r="G30" s="42"/>
      <c r="H30" s="42"/>
      <c r="I30" s="131">
        <v>0.21</v>
      </c>
      <c r="J30" s="130">
        <f>ROUND(ROUND((SUM(BE90:BE392)), 2)*I30, 2)</f>
        <v>0</v>
      </c>
      <c r="K30" s="45"/>
    </row>
    <row r="31" spans="2:11" s="1" customFormat="1" ht="14.4" customHeight="1" x14ac:dyDescent="0.3">
      <c r="B31" s="41"/>
      <c r="C31" s="42"/>
      <c r="D31" s="42"/>
      <c r="E31" s="49" t="s">
        <v>46</v>
      </c>
      <c r="F31" s="130">
        <f>ROUND(SUM(BF90:BF392), 2)</f>
        <v>0</v>
      </c>
      <c r="G31" s="42"/>
      <c r="H31" s="42"/>
      <c r="I31" s="131">
        <v>0.15</v>
      </c>
      <c r="J31" s="130">
        <f>ROUND(ROUND((SUM(BF90:BF392)), 2)*I31, 2)</f>
        <v>0</v>
      </c>
      <c r="K31" s="45"/>
    </row>
    <row r="32" spans="2:11" s="1" customFormat="1" ht="14.4" hidden="1" customHeight="1" x14ac:dyDescent="0.3">
      <c r="B32" s="41"/>
      <c r="C32" s="42"/>
      <c r="D32" s="42"/>
      <c r="E32" s="49" t="s">
        <v>47</v>
      </c>
      <c r="F32" s="130">
        <f>ROUND(SUM(BG90:BG392),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 x14ac:dyDescent="0.3">
      <c r="B33" s="41"/>
      <c r="C33" s="42"/>
      <c r="D33" s="42"/>
      <c r="E33" s="49" t="s">
        <v>48</v>
      </c>
      <c r="F33" s="130">
        <f>ROUND(SUM(BH90:BH392),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" hidden="1" customHeight="1" x14ac:dyDescent="0.3">
      <c r="B34" s="41"/>
      <c r="C34" s="42"/>
      <c r="D34" s="42"/>
      <c r="E34" s="49" t="s">
        <v>49</v>
      </c>
      <c r="F34" s="130">
        <f>ROUND(SUM(BI90:BI392),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" customHeight="1" x14ac:dyDescent="0.3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 x14ac:dyDescent="0.3">
      <c r="B36" s="41"/>
      <c r="C36" s="132"/>
      <c r="D36" s="133" t="s">
        <v>50</v>
      </c>
      <c r="E36" s="79"/>
      <c r="F36" s="79"/>
      <c r="G36" s="134" t="s">
        <v>51</v>
      </c>
      <c r="H36" s="135" t="s">
        <v>52</v>
      </c>
      <c r="I36" s="136"/>
      <c r="J36" s="137">
        <f>SUM(J27:J34)</f>
        <v>0</v>
      </c>
      <c r="K36" s="138"/>
    </row>
    <row r="37" spans="2:11" s="1" customFormat="1" ht="14.4" customHeight="1" x14ac:dyDescent="0.3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" customHeight="1" x14ac:dyDescent="0.3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" customHeight="1" x14ac:dyDescent="0.3">
      <c r="B42" s="41"/>
      <c r="C42" s="30" t="s">
        <v>105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" customHeight="1" x14ac:dyDescent="0.3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 x14ac:dyDescent="0.3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 x14ac:dyDescent="0.3">
      <c r="B45" s="41"/>
      <c r="C45" s="42"/>
      <c r="D45" s="42"/>
      <c r="E45" s="381" t="str">
        <f>E7</f>
        <v>Karlovy Vary, ZŠ Truhlářská, budova školní 9A - odborné učebny</v>
      </c>
      <c r="F45" s="382"/>
      <c r="G45" s="382"/>
      <c r="H45" s="382"/>
      <c r="I45" s="118"/>
      <c r="J45" s="42"/>
      <c r="K45" s="45"/>
    </row>
    <row r="46" spans="2:11" s="1" customFormat="1" ht="14.4" customHeight="1" x14ac:dyDescent="0.3">
      <c r="B46" s="41"/>
      <c r="C46" s="37" t="s">
        <v>103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 x14ac:dyDescent="0.3">
      <c r="B47" s="41"/>
      <c r="C47" s="42"/>
      <c r="D47" s="42"/>
      <c r="E47" s="383" t="str">
        <f>E9</f>
        <v>BzmB - ZTI</v>
      </c>
      <c r="F47" s="384"/>
      <c r="G47" s="384"/>
      <c r="H47" s="384"/>
      <c r="I47" s="118"/>
      <c r="J47" s="42"/>
      <c r="K47" s="45"/>
    </row>
    <row r="48" spans="2:11" s="1" customFormat="1" ht="6.9" customHeight="1" x14ac:dyDescent="0.3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 x14ac:dyDescent="0.3">
      <c r="B49" s="41"/>
      <c r="C49" s="37" t="s">
        <v>24</v>
      </c>
      <c r="D49" s="42"/>
      <c r="E49" s="42"/>
      <c r="F49" s="35" t="str">
        <f>F12</f>
        <v>Karlovy Vary</v>
      </c>
      <c r="G49" s="42"/>
      <c r="H49" s="42"/>
      <c r="I49" s="119" t="s">
        <v>26</v>
      </c>
      <c r="J49" s="120" t="str">
        <f>IF(J12="","",J12)</f>
        <v>20. 6. 2018</v>
      </c>
      <c r="K49" s="45"/>
    </row>
    <row r="50" spans="2:47" s="1" customFormat="1" ht="6.9" customHeight="1" x14ac:dyDescent="0.3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3.2" x14ac:dyDescent="0.3">
      <c r="B51" s="41"/>
      <c r="C51" s="37" t="s">
        <v>28</v>
      </c>
      <c r="D51" s="42"/>
      <c r="E51" s="42"/>
      <c r="F51" s="35" t="str">
        <f>E15</f>
        <v>Statutární město Karlovy Vary</v>
      </c>
      <c r="G51" s="42"/>
      <c r="H51" s="42"/>
      <c r="I51" s="119" t="s">
        <v>35</v>
      </c>
      <c r="J51" s="350" t="str">
        <f>E21</f>
        <v>BPO spol. s r.o.,Lidická 1239,36317 OSTROV</v>
      </c>
      <c r="K51" s="45"/>
    </row>
    <row r="52" spans="2:47" s="1" customFormat="1" ht="14.4" customHeight="1" x14ac:dyDescent="0.3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385"/>
      <c r="K52" s="45"/>
    </row>
    <row r="53" spans="2:47" s="1" customFormat="1" ht="10.35" customHeight="1" x14ac:dyDescent="0.3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 x14ac:dyDescent="0.3">
      <c r="B54" s="41"/>
      <c r="C54" s="144" t="s">
        <v>106</v>
      </c>
      <c r="D54" s="132"/>
      <c r="E54" s="132"/>
      <c r="F54" s="132"/>
      <c r="G54" s="132"/>
      <c r="H54" s="132"/>
      <c r="I54" s="145"/>
      <c r="J54" s="146" t="s">
        <v>107</v>
      </c>
      <c r="K54" s="147"/>
    </row>
    <row r="55" spans="2:47" s="1" customFormat="1" ht="10.35" customHeight="1" x14ac:dyDescent="0.3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 x14ac:dyDescent="0.3">
      <c r="B56" s="41"/>
      <c r="C56" s="148" t="s">
        <v>108</v>
      </c>
      <c r="D56" s="42"/>
      <c r="E56" s="42"/>
      <c r="F56" s="42"/>
      <c r="G56" s="42"/>
      <c r="H56" s="42"/>
      <c r="I56" s="118"/>
      <c r="J56" s="128">
        <f>J90</f>
        <v>0</v>
      </c>
      <c r="K56" s="45"/>
      <c r="AU56" s="24" t="s">
        <v>109</v>
      </c>
    </row>
    <row r="57" spans="2:47" s="7" customFormat="1" ht="24.9" customHeight="1" x14ac:dyDescent="0.3">
      <c r="B57" s="149"/>
      <c r="C57" s="150"/>
      <c r="D57" s="151" t="s">
        <v>110</v>
      </c>
      <c r="E57" s="152"/>
      <c r="F57" s="152"/>
      <c r="G57" s="152"/>
      <c r="H57" s="152"/>
      <c r="I57" s="153"/>
      <c r="J57" s="154">
        <f>J91</f>
        <v>0</v>
      </c>
      <c r="K57" s="155"/>
    </row>
    <row r="58" spans="2:47" s="8" customFormat="1" ht="19.95" customHeight="1" x14ac:dyDescent="0.3">
      <c r="B58" s="156"/>
      <c r="C58" s="157"/>
      <c r="D58" s="158" t="s">
        <v>111</v>
      </c>
      <c r="E58" s="159"/>
      <c r="F58" s="159"/>
      <c r="G58" s="159"/>
      <c r="H58" s="159"/>
      <c r="I58" s="160"/>
      <c r="J58" s="161">
        <f>J92</f>
        <v>0</v>
      </c>
      <c r="K58" s="162"/>
    </row>
    <row r="59" spans="2:47" s="8" customFormat="1" ht="19.95" customHeight="1" x14ac:dyDescent="0.3">
      <c r="B59" s="156"/>
      <c r="C59" s="157"/>
      <c r="D59" s="158" t="s">
        <v>114</v>
      </c>
      <c r="E59" s="159"/>
      <c r="F59" s="159"/>
      <c r="G59" s="159"/>
      <c r="H59" s="159"/>
      <c r="I59" s="160"/>
      <c r="J59" s="161">
        <f>J212</f>
        <v>0</v>
      </c>
      <c r="K59" s="162"/>
    </row>
    <row r="60" spans="2:47" s="8" customFormat="1" ht="19.95" customHeight="1" x14ac:dyDescent="0.3">
      <c r="B60" s="156"/>
      <c r="C60" s="157"/>
      <c r="D60" s="158" t="s">
        <v>115</v>
      </c>
      <c r="E60" s="159"/>
      <c r="F60" s="159"/>
      <c r="G60" s="159"/>
      <c r="H60" s="159"/>
      <c r="I60" s="160"/>
      <c r="J60" s="161">
        <f>J222</f>
        <v>0</v>
      </c>
      <c r="K60" s="162"/>
    </row>
    <row r="61" spans="2:47" s="8" customFormat="1" ht="19.95" customHeight="1" x14ac:dyDescent="0.3">
      <c r="B61" s="156"/>
      <c r="C61" s="157"/>
      <c r="D61" s="158" t="s">
        <v>2238</v>
      </c>
      <c r="E61" s="159"/>
      <c r="F61" s="159"/>
      <c r="G61" s="159"/>
      <c r="H61" s="159"/>
      <c r="I61" s="160"/>
      <c r="J61" s="161">
        <f>J235</f>
        <v>0</v>
      </c>
      <c r="K61" s="162"/>
    </row>
    <row r="62" spans="2:47" s="8" customFormat="1" ht="19.95" customHeight="1" x14ac:dyDescent="0.3">
      <c r="B62" s="156"/>
      <c r="C62" s="157"/>
      <c r="D62" s="158" t="s">
        <v>2239</v>
      </c>
      <c r="E62" s="159"/>
      <c r="F62" s="159"/>
      <c r="G62" s="159"/>
      <c r="H62" s="159"/>
      <c r="I62" s="160"/>
      <c r="J62" s="161">
        <f>J300</f>
        <v>0</v>
      </c>
      <c r="K62" s="162"/>
    </row>
    <row r="63" spans="2:47" s="8" customFormat="1" ht="19.95" customHeight="1" x14ac:dyDescent="0.3">
      <c r="B63" s="156"/>
      <c r="C63" s="157"/>
      <c r="D63" s="158" t="s">
        <v>122</v>
      </c>
      <c r="E63" s="159"/>
      <c r="F63" s="159"/>
      <c r="G63" s="159"/>
      <c r="H63" s="159"/>
      <c r="I63" s="160"/>
      <c r="J63" s="161">
        <f>J302</f>
        <v>0</v>
      </c>
      <c r="K63" s="162"/>
    </row>
    <row r="64" spans="2:47" s="8" customFormat="1" ht="19.95" customHeight="1" x14ac:dyDescent="0.3">
      <c r="B64" s="156"/>
      <c r="C64" s="157"/>
      <c r="D64" s="158" t="s">
        <v>123</v>
      </c>
      <c r="E64" s="159"/>
      <c r="F64" s="159"/>
      <c r="G64" s="159"/>
      <c r="H64" s="159"/>
      <c r="I64" s="160"/>
      <c r="J64" s="161">
        <f>J311</f>
        <v>0</v>
      </c>
      <c r="K64" s="162"/>
    </row>
    <row r="65" spans="2:12" s="8" customFormat="1" ht="19.95" customHeight="1" x14ac:dyDescent="0.3">
      <c r="B65" s="156"/>
      <c r="C65" s="157"/>
      <c r="D65" s="158" t="s">
        <v>124</v>
      </c>
      <c r="E65" s="159"/>
      <c r="F65" s="159"/>
      <c r="G65" s="159"/>
      <c r="H65" s="159"/>
      <c r="I65" s="160"/>
      <c r="J65" s="161">
        <f>J320</f>
        <v>0</v>
      </c>
      <c r="K65" s="162"/>
    </row>
    <row r="66" spans="2:12" s="7" customFormat="1" ht="24.9" customHeight="1" x14ac:dyDescent="0.3">
      <c r="B66" s="149"/>
      <c r="C66" s="150"/>
      <c r="D66" s="151" t="s">
        <v>2240</v>
      </c>
      <c r="E66" s="152"/>
      <c r="F66" s="152"/>
      <c r="G66" s="152"/>
      <c r="H66" s="152"/>
      <c r="I66" s="153"/>
      <c r="J66" s="154">
        <f>J322</f>
        <v>0</v>
      </c>
      <c r="K66" s="155"/>
    </row>
    <row r="67" spans="2:12" s="8" customFormat="1" ht="19.95" customHeight="1" x14ac:dyDescent="0.3">
      <c r="B67" s="156"/>
      <c r="C67" s="157"/>
      <c r="D67" s="158" t="s">
        <v>2241</v>
      </c>
      <c r="E67" s="159"/>
      <c r="F67" s="159"/>
      <c r="G67" s="159"/>
      <c r="H67" s="159"/>
      <c r="I67" s="160"/>
      <c r="J67" s="161">
        <f>J323</f>
        <v>0</v>
      </c>
      <c r="K67" s="162"/>
    </row>
    <row r="68" spans="2:12" s="8" customFormat="1" ht="19.95" customHeight="1" x14ac:dyDescent="0.3">
      <c r="B68" s="156"/>
      <c r="C68" s="157"/>
      <c r="D68" s="158" t="s">
        <v>129</v>
      </c>
      <c r="E68" s="159"/>
      <c r="F68" s="159"/>
      <c r="G68" s="159"/>
      <c r="H68" s="159"/>
      <c r="I68" s="160"/>
      <c r="J68" s="161">
        <f>J334</f>
        <v>0</v>
      </c>
      <c r="K68" s="162"/>
    </row>
    <row r="69" spans="2:12" s="8" customFormat="1" ht="19.95" customHeight="1" x14ac:dyDescent="0.3">
      <c r="B69" s="156"/>
      <c r="C69" s="157"/>
      <c r="D69" s="158" t="s">
        <v>2242</v>
      </c>
      <c r="E69" s="159"/>
      <c r="F69" s="159"/>
      <c r="G69" s="159"/>
      <c r="H69" s="159"/>
      <c r="I69" s="160"/>
      <c r="J69" s="161">
        <f>J345</f>
        <v>0</v>
      </c>
      <c r="K69" s="162"/>
    </row>
    <row r="70" spans="2:12" s="8" customFormat="1" ht="19.95" customHeight="1" x14ac:dyDescent="0.3">
      <c r="B70" s="156"/>
      <c r="C70" s="157"/>
      <c r="D70" s="158" t="s">
        <v>2243</v>
      </c>
      <c r="E70" s="159"/>
      <c r="F70" s="159"/>
      <c r="G70" s="159"/>
      <c r="H70" s="159"/>
      <c r="I70" s="160"/>
      <c r="J70" s="161">
        <f>J380</f>
        <v>0</v>
      </c>
      <c r="K70" s="162"/>
    </row>
    <row r="71" spans="2:12" s="1" customFormat="1" ht="21.75" customHeight="1" x14ac:dyDescent="0.3">
      <c r="B71" s="41"/>
      <c r="C71" s="42"/>
      <c r="D71" s="42"/>
      <c r="E71" s="42"/>
      <c r="F71" s="42"/>
      <c r="G71" s="42"/>
      <c r="H71" s="42"/>
      <c r="I71" s="118"/>
      <c r="J71" s="42"/>
      <c r="K71" s="45"/>
    </row>
    <row r="72" spans="2:12" s="1" customFormat="1" ht="6.9" customHeight="1" x14ac:dyDescent="0.3">
      <c r="B72" s="56"/>
      <c r="C72" s="57"/>
      <c r="D72" s="57"/>
      <c r="E72" s="57"/>
      <c r="F72" s="57"/>
      <c r="G72" s="57"/>
      <c r="H72" s="57"/>
      <c r="I72" s="139"/>
      <c r="J72" s="57"/>
      <c r="K72" s="58"/>
    </row>
    <row r="76" spans="2:12" s="1" customFormat="1" ht="6.9" customHeight="1" x14ac:dyDescent="0.3">
      <c r="B76" s="59"/>
      <c r="C76" s="60"/>
      <c r="D76" s="60"/>
      <c r="E76" s="60"/>
      <c r="F76" s="60"/>
      <c r="G76" s="60"/>
      <c r="H76" s="60"/>
      <c r="I76" s="142"/>
      <c r="J76" s="60"/>
      <c r="K76" s="60"/>
      <c r="L76" s="61"/>
    </row>
    <row r="77" spans="2:12" s="1" customFormat="1" ht="36.9" customHeight="1" x14ac:dyDescent="0.3">
      <c r="B77" s="41"/>
      <c r="C77" s="62" t="s">
        <v>143</v>
      </c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6.9" customHeight="1" x14ac:dyDescent="0.3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4.4" customHeight="1" x14ac:dyDescent="0.3">
      <c r="B79" s="41"/>
      <c r="C79" s="65" t="s">
        <v>18</v>
      </c>
      <c r="D79" s="63"/>
      <c r="E79" s="63"/>
      <c r="F79" s="63"/>
      <c r="G79" s="63"/>
      <c r="H79" s="63"/>
      <c r="I79" s="163"/>
      <c r="J79" s="63"/>
      <c r="K79" s="63"/>
      <c r="L79" s="61"/>
    </row>
    <row r="80" spans="2:12" s="1" customFormat="1" ht="16.5" customHeight="1" x14ac:dyDescent="0.3">
      <c r="B80" s="41"/>
      <c r="C80" s="63"/>
      <c r="D80" s="63"/>
      <c r="E80" s="386" t="str">
        <f>E7</f>
        <v>Karlovy Vary, ZŠ Truhlářská, budova školní 9A - odborné učebny</v>
      </c>
      <c r="F80" s="387"/>
      <c r="G80" s="387"/>
      <c r="H80" s="387"/>
      <c r="I80" s="163"/>
      <c r="J80" s="63"/>
      <c r="K80" s="63"/>
      <c r="L80" s="61"/>
    </row>
    <row r="81" spans="2:65" s="1" customFormat="1" ht="14.4" customHeight="1" x14ac:dyDescent="0.3">
      <c r="B81" s="41"/>
      <c r="C81" s="65" t="s">
        <v>103</v>
      </c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1" customFormat="1" ht="17.25" customHeight="1" x14ac:dyDescent="0.3">
      <c r="B82" s="41"/>
      <c r="C82" s="63"/>
      <c r="D82" s="63"/>
      <c r="E82" s="361" t="str">
        <f>E9</f>
        <v>BzmB - ZTI</v>
      </c>
      <c r="F82" s="388"/>
      <c r="G82" s="388"/>
      <c r="H82" s="388"/>
      <c r="I82" s="163"/>
      <c r="J82" s="63"/>
      <c r="K82" s="63"/>
      <c r="L82" s="61"/>
    </row>
    <row r="83" spans="2:65" s="1" customFormat="1" ht="6.9" customHeight="1" x14ac:dyDescent="0.3">
      <c r="B83" s="41"/>
      <c r="C83" s="63"/>
      <c r="D83" s="63"/>
      <c r="E83" s="63"/>
      <c r="F83" s="63"/>
      <c r="G83" s="63"/>
      <c r="H83" s="63"/>
      <c r="I83" s="163"/>
      <c r="J83" s="63"/>
      <c r="K83" s="63"/>
      <c r="L83" s="61"/>
    </row>
    <row r="84" spans="2:65" s="1" customFormat="1" ht="18" customHeight="1" x14ac:dyDescent="0.3">
      <c r="B84" s="41"/>
      <c r="C84" s="65" t="s">
        <v>24</v>
      </c>
      <c r="D84" s="63"/>
      <c r="E84" s="63"/>
      <c r="F84" s="164" t="str">
        <f>F12</f>
        <v>Karlovy Vary</v>
      </c>
      <c r="G84" s="63"/>
      <c r="H84" s="63"/>
      <c r="I84" s="165" t="s">
        <v>26</v>
      </c>
      <c r="J84" s="73" t="str">
        <f>IF(J12="","",J12)</f>
        <v>20. 6. 2018</v>
      </c>
      <c r="K84" s="63"/>
      <c r="L84" s="61"/>
    </row>
    <row r="85" spans="2:65" s="1" customFormat="1" ht="6.9" customHeight="1" x14ac:dyDescent="0.3">
      <c r="B85" s="41"/>
      <c r="C85" s="63"/>
      <c r="D85" s="63"/>
      <c r="E85" s="63"/>
      <c r="F85" s="63"/>
      <c r="G85" s="63"/>
      <c r="H85" s="63"/>
      <c r="I85" s="163"/>
      <c r="J85" s="63"/>
      <c r="K85" s="63"/>
      <c r="L85" s="61"/>
    </row>
    <row r="86" spans="2:65" s="1" customFormat="1" ht="13.2" x14ac:dyDescent="0.3">
      <c r="B86" s="41"/>
      <c r="C86" s="65" t="s">
        <v>28</v>
      </c>
      <c r="D86" s="63"/>
      <c r="E86" s="63"/>
      <c r="F86" s="164" t="str">
        <f>E15</f>
        <v>Statutární město Karlovy Vary</v>
      </c>
      <c r="G86" s="63"/>
      <c r="H86" s="63"/>
      <c r="I86" s="165" t="s">
        <v>35</v>
      </c>
      <c r="J86" s="164" t="str">
        <f>E21</f>
        <v>BPO spol. s r.o.,Lidická 1239,36317 OSTROV</v>
      </c>
      <c r="K86" s="63"/>
      <c r="L86" s="61"/>
    </row>
    <row r="87" spans="2:65" s="1" customFormat="1" ht="14.4" customHeight="1" x14ac:dyDescent="0.3">
      <c r="B87" s="41"/>
      <c r="C87" s="65" t="s">
        <v>33</v>
      </c>
      <c r="D87" s="63"/>
      <c r="E87" s="63"/>
      <c r="F87" s="164" t="str">
        <f>IF(E18="","",E18)</f>
        <v/>
      </c>
      <c r="G87" s="63"/>
      <c r="H87" s="63"/>
      <c r="I87" s="163"/>
      <c r="J87" s="63"/>
      <c r="K87" s="63"/>
      <c r="L87" s="61"/>
    </row>
    <row r="88" spans="2:65" s="1" customFormat="1" ht="10.35" customHeight="1" x14ac:dyDescent="0.3">
      <c r="B88" s="41"/>
      <c r="C88" s="63"/>
      <c r="D88" s="63"/>
      <c r="E88" s="63"/>
      <c r="F88" s="63"/>
      <c r="G88" s="63"/>
      <c r="H88" s="63"/>
      <c r="I88" s="163"/>
      <c r="J88" s="63"/>
      <c r="K88" s="63"/>
      <c r="L88" s="61"/>
    </row>
    <row r="89" spans="2:65" s="9" customFormat="1" ht="29.25" customHeight="1" x14ac:dyDescent="0.3">
      <c r="B89" s="166"/>
      <c r="C89" s="167" t="s">
        <v>144</v>
      </c>
      <c r="D89" s="168" t="s">
        <v>59</v>
      </c>
      <c r="E89" s="168" t="s">
        <v>55</v>
      </c>
      <c r="F89" s="168" t="s">
        <v>145</v>
      </c>
      <c r="G89" s="168" t="s">
        <v>146</v>
      </c>
      <c r="H89" s="168" t="s">
        <v>147</v>
      </c>
      <c r="I89" s="169" t="s">
        <v>148</v>
      </c>
      <c r="J89" s="168" t="s">
        <v>107</v>
      </c>
      <c r="K89" s="170" t="s">
        <v>149</v>
      </c>
      <c r="L89" s="171"/>
      <c r="M89" s="81" t="s">
        <v>150</v>
      </c>
      <c r="N89" s="82" t="s">
        <v>44</v>
      </c>
      <c r="O89" s="82" t="s">
        <v>151</v>
      </c>
      <c r="P89" s="82" t="s">
        <v>152</v>
      </c>
      <c r="Q89" s="82" t="s">
        <v>153</v>
      </c>
      <c r="R89" s="82" t="s">
        <v>154</v>
      </c>
      <c r="S89" s="82" t="s">
        <v>155</v>
      </c>
      <c r="T89" s="83" t="s">
        <v>156</v>
      </c>
    </row>
    <row r="90" spans="2:65" s="1" customFormat="1" ht="29.25" customHeight="1" x14ac:dyDescent="0.35">
      <c r="B90" s="41"/>
      <c r="C90" s="87" t="s">
        <v>108</v>
      </c>
      <c r="D90" s="63"/>
      <c r="E90" s="63"/>
      <c r="F90" s="63"/>
      <c r="G90" s="63"/>
      <c r="H90" s="63"/>
      <c r="I90" s="163"/>
      <c r="J90" s="172">
        <f>BK90</f>
        <v>0</v>
      </c>
      <c r="K90" s="63"/>
      <c r="L90" s="61"/>
      <c r="M90" s="84"/>
      <c r="N90" s="85"/>
      <c r="O90" s="85"/>
      <c r="P90" s="173">
        <f>P91+P322</f>
        <v>0</v>
      </c>
      <c r="Q90" s="85"/>
      <c r="R90" s="173">
        <f>R91+R322</f>
        <v>14.499165</v>
      </c>
      <c r="S90" s="85"/>
      <c r="T90" s="174">
        <f>T91+T322</f>
        <v>13.106369999999998</v>
      </c>
      <c r="AT90" s="24" t="s">
        <v>73</v>
      </c>
      <c r="AU90" s="24" t="s">
        <v>109</v>
      </c>
      <c r="BK90" s="175">
        <f>BK91+BK322</f>
        <v>0</v>
      </c>
    </row>
    <row r="91" spans="2:65" s="10" customFormat="1" ht="37.35" customHeight="1" x14ac:dyDescent="0.35">
      <c r="B91" s="176"/>
      <c r="C91" s="177"/>
      <c r="D91" s="178" t="s">
        <v>73</v>
      </c>
      <c r="E91" s="179" t="s">
        <v>157</v>
      </c>
      <c r="F91" s="179" t="s">
        <v>158</v>
      </c>
      <c r="G91" s="177"/>
      <c r="H91" s="177"/>
      <c r="I91" s="180"/>
      <c r="J91" s="181">
        <f>BK91</f>
        <v>0</v>
      </c>
      <c r="K91" s="177"/>
      <c r="L91" s="182"/>
      <c r="M91" s="183"/>
      <c r="N91" s="184"/>
      <c r="O91" s="184"/>
      <c r="P91" s="185">
        <f>P92+P212+P222+P235+P300+P302+P311+P320</f>
        <v>0</v>
      </c>
      <c r="Q91" s="184"/>
      <c r="R91" s="185">
        <f>R92+R212+R222+R235+R300+R302+R311+R320</f>
        <v>14.396654999999999</v>
      </c>
      <c r="S91" s="184"/>
      <c r="T91" s="186">
        <f>T92+T212+T222+T235+T300+T302+T311+T320</f>
        <v>12.879999999999999</v>
      </c>
      <c r="AR91" s="187" t="s">
        <v>82</v>
      </c>
      <c r="AT91" s="188" t="s">
        <v>73</v>
      </c>
      <c r="AU91" s="188" t="s">
        <v>74</v>
      </c>
      <c r="AY91" s="187" t="s">
        <v>159</v>
      </c>
      <c r="BK91" s="189">
        <f>BK92+BK212+BK222+BK235+BK300+BK302+BK311+BK320</f>
        <v>0</v>
      </c>
    </row>
    <row r="92" spans="2:65" s="10" customFormat="1" ht="19.95" customHeight="1" x14ac:dyDescent="0.35">
      <c r="B92" s="176"/>
      <c r="C92" s="177"/>
      <c r="D92" s="178" t="s">
        <v>73</v>
      </c>
      <c r="E92" s="190" t="s">
        <v>82</v>
      </c>
      <c r="F92" s="190" t="s">
        <v>160</v>
      </c>
      <c r="G92" s="177"/>
      <c r="H92" s="177"/>
      <c r="I92" s="180"/>
      <c r="J92" s="191">
        <f>BK92</f>
        <v>0</v>
      </c>
      <c r="K92" s="177"/>
      <c r="L92" s="182"/>
      <c r="M92" s="183"/>
      <c r="N92" s="184"/>
      <c r="O92" s="184"/>
      <c r="P92" s="185">
        <f>SUM(P93:P211)</f>
        <v>0</v>
      </c>
      <c r="Q92" s="184"/>
      <c r="R92" s="185">
        <f>SUM(R93:R211)</f>
        <v>0.43148000000000003</v>
      </c>
      <c r="S92" s="184"/>
      <c r="T92" s="186">
        <f>SUM(T93:T211)</f>
        <v>0</v>
      </c>
      <c r="AR92" s="187" t="s">
        <v>82</v>
      </c>
      <c r="AT92" s="188" t="s">
        <v>73</v>
      </c>
      <c r="AU92" s="188" t="s">
        <v>82</v>
      </c>
      <c r="AY92" s="187" t="s">
        <v>159</v>
      </c>
      <c r="BK92" s="189">
        <f>SUM(BK93:BK211)</f>
        <v>0</v>
      </c>
    </row>
    <row r="93" spans="2:65" s="1" customFormat="1" ht="25.5" customHeight="1" x14ac:dyDescent="0.3">
      <c r="B93" s="41"/>
      <c r="C93" s="192" t="s">
        <v>82</v>
      </c>
      <c r="D93" s="192" t="s">
        <v>161</v>
      </c>
      <c r="E93" s="193" t="s">
        <v>2244</v>
      </c>
      <c r="F93" s="194" t="s">
        <v>2245</v>
      </c>
      <c r="G93" s="195" t="s">
        <v>164</v>
      </c>
      <c r="H93" s="196">
        <v>27.6</v>
      </c>
      <c r="I93" s="197"/>
      <c r="J93" s="198">
        <f>ROUND(I93*H93,2)</f>
        <v>0</v>
      </c>
      <c r="K93" s="194" t="s">
        <v>165</v>
      </c>
      <c r="L93" s="61"/>
      <c r="M93" s="199" t="s">
        <v>30</v>
      </c>
      <c r="N93" s="200" t="s">
        <v>45</v>
      </c>
      <c r="O93" s="42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4" t="s">
        <v>166</v>
      </c>
      <c r="AT93" s="24" t="s">
        <v>161</v>
      </c>
      <c r="AU93" s="24" t="s">
        <v>84</v>
      </c>
      <c r="AY93" s="24" t="s">
        <v>159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4" t="s">
        <v>82</v>
      </c>
      <c r="BK93" s="203">
        <f>ROUND(I93*H93,2)</f>
        <v>0</v>
      </c>
      <c r="BL93" s="24" t="s">
        <v>166</v>
      </c>
      <c r="BM93" s="24" t="s">
        <v>2246</v>
      </c>
    </row>
    <row r="94" spans="2:65" s="11" customFormat="1" ht="12" x14ac:dyDescent="0.3">
      <c r="B94" s="204"/>
      <c r="C94" s="205"/>
      <c r="D94" s="206" t="s">
        <v>168</v>
      </c>
      <c r="E94" s="207" t="s">
        <v>30</v>
      </c>
      <c r="F94" s="208" t="s">
        <v>2247</v>
      </c>
      <c r="G94" s="205"/>
      <c r="H94" s="207" t="s">
        <v>30</v>
      </c>
      <c r="I94" s="209"/>
      <c r="J94" s="205"/>
      <c r="K94" s="205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168</v>
      </c>
      <c r="AU94" s="214" t="s">
        <v>84</v>
      </c>
      <c r="AV94" s="11" t="s">
        <v>82</v>
      </c>
      <c r="AW94" s="11" t="s">
        <v>37</v>
      </c>
      <c r="AX94" s="11" t="s">
        <v>74</v>
      </c>
      <c r="AY94" s="214" t="s">
        <v>159</v>
      </c>
    </row>
    <row r="95" spans="2:65" s="11" customFormat="1" ht="12" x14ac:dyDescent="0.3">
      <c r="B95" s="204"/>
      <c r="C95" s="205"/>
      <c r="D95" s="206" t="s">
        <v>168</v>
      </c>
      <c r="E95" s="207" t="s">
        <v>30</v>
      </c>
      <c r="F95" s="208" t="s">
        <v>2248</v>
      </c>
      <c r="G95" s="205"/>
      <c r="H95" s="207" t="s">
        <v>30</v>
      </c>
      <c r="I95" s="209"/>
      <c r="J95" s="205"/>
      <c r="K95" s="205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168</v>
      </c>
      <c r="AU95" s="214" t="s">
        <v>84</v>
      </c>
      <c r="AV95" s="11" t="s">
        <v>82</v>
      </c>
      <c r="AW95" s="11" t="s">
        <v>37</v>
      </c>
      <c r="AX95" s="11" t="s">
        <v>74</v>
      </c>
      <c r="AY95" s="214" t="s">
        <v>159</v>
      </c>
    </row>
    <row r="96" spans="2:65" s="11" customFormat="1" ht="12" x14ac:dyDescent="0.3">
      <c r="B96" s="204"/>
      <c r="C96" s="205"/>
      <c r="D96" s="206" t="s">
        <v>168</v>
      </c>
      <c r="E96" s="207" t="s">
        <v>30</v>
      </c>
      <c r="F96" s="208" t="s">
        <v>2249</v>
      </c>
      <c r="G96" s="205"/>
      <c r="H96" s="207" t="s">
        <v>30</v>
      </c>
      <c r="I96" s="209"/>
      <c r="J96" s="205"/>
      <c r="K96" s="205"/>
      <c r="L96" s="210"/>
      <c r="M96" s="211"/>
      <c r="N96" s="212"/>
      <c r="O96" s="212"/>
      <c r="P96" s="212"/>
      <c r="Q96" s="212"/>
      <c r="R96" s="212"/>
      <c r="S96" s="212"/>
      <c r="T96" s="213"/>
      <c r="AT96" s="214" t="s">
        <v>168</v>
      </c>
      <c r="AU96" s="214" t="s">
        <v>84</v>
      </c>
      <c r="AV96" s="11" t="s">
        <v>82</v>
      </c>
      <c r="AW96" s="11" t="s">
        <v>37</v>
      </c>
      <c r="AX96" s="11" t="s">
        <v>74</v>
      </c>
      <c r="AY96" s="214" t="s">
        <v>159</v>
      </c>
    </row>
    <row r="97" spans="2:65" s="11" customFormat="1" ht="12" x14ac:dyDescent="0.3">
      <c r="B97" s="204"/>
      <c r="C97" s="205"/>
      <c r="D97" s="206" t="s">
        <v>168</v>
      </c>
      <c r="E97" s="207" t="s">
        <v>30</v>
      </c>
      <c r="F97" s="208" t="s">
        <v>2250</v>
      </c>
      <c r="G97" s="205"/>
      <c r="H97" s="207" t="s">
        <v>30</v>
      </c>
      <c r="I97" s="209"/>
      <c r="J97" s="205"/>
      <c r="K97" s="205"/>
      <c r="L97" s="210"/>
      <c r="M97" s="211"/>
      <c r="N97" s="212"/>
      <c r="O97" s="212"/>
      <c r="P97" s="212"/>
      <c r="Q97" s="212"/>
      <c r="R97" s="212"/>
      <c r="S97" s="212"/>
      <c r="T97" s="213"/>
      <c r="AT97" s="214" t="s">
        <v>168</v>
      </c>
      <c r="AU97" s="214" t="s">
        <v>84</v>
      </c>
      <c r="AV97" s="11" t="s">
        <v>82</v>
      </c>
      <c r="AW97" s="11" t="s">
        <v>37</v>
      </c>
      <c r="AX97" s="11" t="s">
        <v>74</v>
      </c>
      <c r="AY97" s="214" t="s">
        <v>159</v>
      </c>
    </row>
    <row r="98" spans="2:65" s="11" customFormat="1" ht="12" x14ac:dyDescent="0.3">
      <c r="B98" s="204"/>
      <c r="C98" s="205"/>
      <c r="D98" s="206" t="s">
        <v>168</v>
      </c>
      <c r="E98" s="207" t="s">
        <v>30</v>
      </c>
      <c r="F98" s="208" t="s">
        <v>2251</v>
      </c>
      <c r="G98" s="205"/>
      <c r="H98" s="207" t="s">
        <v>30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168</v>
      </c>
      <c r="AU98" s="214" t="s">
        <v>84</v>
      </c>
      <c r="AV98" s="11" t="s">
        <v>82</v>
      </c>
      <c r="AW98" s="11" t="s">
        <v>37</v>
      </c>
      <c r="AX98" s="11" t="s">
        <v>74</v>
      </c>
      <c r="AY98" s="214" t="s">
        <v>159</v>
      </c>
    </row>
    <row r="99" spans="2:65" s="12" customFormat="1" ht="12" x14ac:dyDescent="0.3">
      <c r="B99" s="215"/>
      <c r="C99" s="216"/>
      <c r="D99" s="206" t="s">
        <v>168</v>
      </c>
      <c r="E99" s="217" t="s">
        <v>30</v>
      </c>
      <c r="F99" s="218" t="s">
        <v>2252</v>
      </c>
      <c r="G99" s="216"/>
      <c r="H99" s="219">
        <v>11.164999999999999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168</v>
      </c>
      <c r="AU99" s="225" t="s">
        <v>84</v>
      </c>
      <c r="AV99" s="12" t="s">
        <v>84</v>
      </c>
      <c r="AW99" s="12" t="s">
        <v>37</v>
      </c>
      <c r="AX99" s="12" t="s">
        <v>74</v>
      </c>
      <c r="AY99" s="225" t="s">
        <v>159</v>
      </c>
    </row>
    <row r="100" spans="2:65" s="11" customFormat="1" ht="12" x14ac:dyDescent="0.3">
      <c r="B100" s="204"/>
      <c r="C100" s="205"/>
      <c r="D100" s="206" t="s">
        <v>168</v>
      </c>
      <c r="E100" s="207" t="s">
        <v>30</v>
      </c>
      <c r="F100" s="208" t="s">
        <v>2253</v>
      </c>
      <c r="G100" s="205"/>
      <c r="H100" s="207" t="s">
        <v>30</v>
      </c>
      <c r="I100" s="209"/>
      <c r="J100" s="205"/>
      <c r="K100" s="205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168</v>
      </c>
      <c r="AU100" s="214" t="s">
        <v>84</v>
      </c>
      <c r="AV100" s="11" t="s">
        <v>82</v>
      </c>
      <c r="AW100" s="11" t="s">
        <v>37</v>
      </c>
      <c r="AX100" s="11" t="s">
        <v>74</v>
      </c>
      <c r="AY100" s="214" t="s">
        <v>159</v>
      </c>
    </row>
    <row r="101" spans="2:65" s="12" customFormat="1" ht="12" x14ac:dyDescent="0.3">
      <c r="B101" s="215"/>
      <c r="C101" s="216"/>
      <c r="D101" s="206" t="s">
        <v>168</v>
      </c>
      <c r="E101" s="217" t="s">
        <v>30</v>
      </c>
      <c r="F101" s="218" t="s">
        <v>2254</v>
      </c>
      <c r="G101" s="216"/>
      <c r="H101" s="219">
        <v>65.45</v>
      </c>
      <c r="I101" s="220"/>
      <c r="J101" s="216"/>
      <c r="K101" s="216"/>
      <c r="L101" s="221"/>
      <c r="M101" s="222"/>
      <c r="N101" s="223"/>
      <c r="O101" s="223"/>
      <c r="P101" s="223"/>
      <c r="Q101" s="223"/>
      <c r="R101" s="223"/>
      <c r="S101" s="223"/>
      <c r="T101" s="224"/>
      <c r="AT101" s="225" t="s">
        <v>168</v>
      </c>
      <c r="AU101" s="225" t="s">
        <v>84</v>
      </c>
      <c r="AV101" s="12" t="s">
        <v>84</v>
      </c>
      <c r="AW101" s="12" t="s">
        <v>37</v>
      </c>
      <c r="AX101" s="12" t="s">
        <v>74</v>
      </c>
      <c r="AY101" s="225" t="s">
        <v>159</v>
      </c>
    </row>
    <row r="102" spans="2:65" s="11" customFormat="1" ht="12" x14ac:dyDescent="0.3">
      <c r="B102" s="204"/>
      <c r="C102" s="205"/>
      <c r="D102" s="206" t="s">
        <v>168</v>
      </c>
      <c r="E102" s="207" t="s">
        <v>30</v>
      </c>
      <c r="F102" s="208" t="s">
        <v>2255</v>
      </c>
      <c r="G102" s="205"/>
      <c r="H102" s="207" t="s">
        <v>30</v>
      </c>
      <c r="I102" s="209"/>
      <c r="J102" s="205"/>
      <c r="K102" s="205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168</v>
      </c>
      <c r="AU102" s="214" t="s">
        <v>84</v>
      </c>
      <c r="AV102" s="11" t="s">
        <v>82</v>
      </c>
      <c r="AW102" s="11" t="s">
        <v>37</v>
      </c>
      <c r="AX102" s="11" t="s">
        <v>74</v>
      </c>
      <c r="AY102" s="214" t="s">
        <v>159</v>
      </c>
    </row>
    <row r="103" spans="2:65" s="12" customFormat="1" ht="12" x14ac:dyDescent="0.3">
      <c r="B103" s="215"/>
      <c r="C103" s="216"/>
      <c r="D103" s="206" t="s">
        <v>168</v>
      </c>
      <c r="E103" s="217" t="s">
        <v>30</v>
      </c>
      <c r="F103" s="218" t="s">
        <v>2256</v>
      </c>
      <c r="G103" s="216"/>
      <c r="H103" s="219">
        <v>13.552</v>
      </c>
      <c r="I103" s="220"/>
      <c r="J103" s="216"/>
      <c r="K103" s="216"/>
      <c r="L103" s="221"/>
      <c r="M103" s="222"/>
      <c r="N103" s="223"/>
      <c r="O103" s="223"/>
      <c r="P103" s="223"/>
      <c r="Q103" s="223"/>
      <c r="R103" s="223"/>
      <c r="S103" s="223"/>
      <c r="T103" s="224"/>
      <c r="AT103" s="225" t="s">
        <v>168</v>
      </c>
      <c r="AU103" s="225" t="s">
        <v>84</v>
      </c>
      <c r="AV103" s="12" t="s">
        <v>84</v>
      </c>
      <c r="AW103" s="12" t="s">
        <v>37</v>
      </c>
      <c r="AX103" s="12" t="s">
        <v>74</v>
      </c>
      <c r="AY103" s="225" t="s">
        <v>159</v>
      </c>
    </row>
    <row r="104" spans="2:65" s="12" customFormat="1" ht="12" x14ac:dyDescent="0.3">
      <c r="B104" s="215"/>
      <c r="C104" s="216"/>
      <c r="D104" s="206" t="s">
        <v>168</v>
      </c>
      <c r="E104" s="217" t="s">
        <v>30</v>
      </c>
      <c r="F104" s="218" t="s">
        <v>2257</v>
      </c>
      <c r="G104" s="216"/>
      <c r="H104" s="219">
        <v>-7.14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AT104" s="225" t="s">
        <v>168</v>
      </c>
      <c r="AU104" s="225" t="s">
        <v>84</v>
      </c>
      <c r="AV104" s="12" t="s">
        <v>84</v>
      </c>
      <c r="AW104" s="12" t="s">
        <v>37</v>
      </c>
      <c r="AX104" s="12" t="s">
        <v>74</v>
      </c>
      <c r="AY104" s="225" t="s">
        <v>159</v>
      </c>
    </row>
    <row r="105" spans="2:65" s="12" customFormat="1" ht="12" x14ac:dyDescent="0.3">
      <c r="B105" s="215"/>
      <c r="C105" s="216"/>
      <c r="D105" s="206" t="s">
        <v>168</v>
      </c>
      <c r="E105" s="217" t="s">
        <v>30</v>
      </c>
      <c r="F105" s="218" t="s">
        <v>2258</v>
      </c>
      <c r="G105" s="216"/>
      <c r="H105" s="219">
        <v>8.9730000000000008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168</v>
      </c>
      <c r="AU105" s="225" t="s">
        <v>84</v>
      </c>
      <c r="AV105" s="12" t="s">
        <v>84</v>
      </c>
      <c r="AW105" s="12" t="s">
        <v>37</v>
      </c>
      <c r="AX105" s="12" t="s">
        <v>74</v>
      </c>
      <c r="AY105" s="225" t="s">
        <v>159</v>
      </c>
    </row>
    <row r="106" spans="2:65" s="14" customFormat="1" ht="12" x14ac:dyDescent="0.3">
      <c r="B106" s="247"/>
      <c r="C106" s="248"/>
      <c r="D106" s="206" t="s">
        <v>168</v>
      </c>
      <c r="E106" s="249" t="s">
        <v>30</v>
      </c>
      <c r="F106" s="250" t="s">
        <v>2259</v>
      </c>
      <c r="G106" s="248"/>
      <c r="H106" s="251">
        <v>92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AT106" s="257" t="s">
        <v>168</v>
      </c>
      <c r="AU106" s="257" t="s">
        <v>84</v>
      </c>
      <c r="AV106" s="14" t="s">
        <v>187</v>
      </c>
      <c r="AW106" s="14" t="s">
        <v>37</v>
      </c>
      <c r="AX106" s="14" t="s">
        <v>74</v>
      </c>
      <c r="AY106" s="257" t="s">
        <v>159</v>
      </c>
    </row>
    <row r="107" spans="2:65" s="11" customFormat="1" ht="12" x14ac:dyDescent="0.3">
      <c r="B107" s="204"/>
      <c r="C107" s="205"/>
      <c r="D107" s="206" t="s">
        <v>168</v>
      </c>
      <c r="E107" s="207" t="s">
        <v>30</v>
      </c>
      <c r="F107" s="208" t="s">
        <v>2260</v>
      </c>
      <c r="G107" s="205"/>
      <c r="H107" s="207" t="s">
        <v>30</v>
      </c>
      <c r="I107" s="209"/>
      <c r="J107" s="205"/>
      <c r="K107" s="205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168</v>
      </c>
      <c r="AU107" s="214" t="s">
        <v>84</v>
      </c>
      <c r="AV107" s="11" t="s">
        <v>82</v>
      </c>
      <c r="AW107" s="11" t="s">
        <v>37</v>
      </c>
      <c r="AX107" s="11" t="s">
        <v>74</v>
      </c>
      <c r="AY107" s="214" t="s">
        <v>159</v>
      </c>
    </row>
    <row r="108" spans="2:65" s="12" customFormat="1" ht="12" x14ac:dyDescent="0.3">
      <c r="B108" s="215"/>
      <c r="C108" s="216"/>
      <c r="D108" s="206" t="s">
        <v>168</v>
      </c>
      <c r="E108" s="217" t="s">
        <v>30</v>
      </c>
      <c r="F108" s="218" t="s">
        <v>2261</v>
      </c>
      <c r="G108" s="216"/>
      <c r="H108" s="219">
        <v>27.6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AT108" s="225" t="s">
        <v>168</v>
      </c>
      <c r="AU108" s="225" t="s">
        <v>84</v>
      </c>
      <c r="AV108" s="12" t="s">
        <v>84</v>
      </c>
      <c r="AW108" s="12" t="s">
        <v>37</v>
      </c>
      <c r="AX108" s="12" t="s">
        <v>74</v>
      </c>
      <c r="AY108" s="225" t="s">
        <v>159</v>
      </c>
    </row>
    <row r="109" spans="2:65" s="14" customFormat="1" ht="12" x14ac:dyDescent="0.3">
      <c r="B109" s="247"/>
      <c r="C109" s="248"/>
      <c r="D109" s="206" t="s">
        <v>168</v>
      </c>
      <c r="E109" s="249" t="s">
        <v>30</v>
      </c>
      <c r="F109" s="250" t="s">
        <v>2262</v>
      </c>
      <c r="G109" s="248"/>
      <c r="H109" s="251">
        <v>27.6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AT109" s="257" t="s">
        <v>168</v>
      </c>
      <c r="AU109" s="257" t="s">
        <v>84</v>
      </c>
      <c r="AV109" s="14" t="s">
        <v>187</v>
      </c>
      <c r="AW109" s="14" t="s">
        <v>37</v>
      </c>
      <c r="AX109" s="14" t="s">
        <v>82</v>
      </c>
      <c r="AY109" s="257" t="s">
        <v>159</v>
      </c>
    </row>
    <row r="110" spans="2:65" s="1" customFormat="1" ht="38.25" customHeight="1" x14ac:dyDescent="0.3">
      <c r="B110" s="41"/>
      <c r="C110" s="192" t="s">
        <v>84</v>
      </c>
      <c r="D110" s="192" t="s">
        <v>161</v>
      </c>
      <c r="E110" s="193" t="s">
        <v>2263</v>
      </c>
      <c r="F110" s="194" t="s">
        <v>2264</v>
      </c>
      <c r="G110" s="195" t="s">
        <v>164</v>
      </c>
      <c r="H110" s="196">
        <v>13.8</v>
      </c>
      <c r="I110" s="197"/>
      <c r="J110" s="198">
        <f>ROUND(I110*H110,2)</f>
        <v>0</v>
      </c>
      <c r="K110" s="194" t="s">
        <v>165</v>
      </c>
      <c r="L110" s="61"/>
      <c r="M110" s="199" t="s">
        <v>30</v>
      </c>
      <c r="N110" s="200" t="s">
        <v>45</v>
      </c>
      <c r="O110" s="42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24" t="s">
        <v>166</v>
      </c>
      <c r="AT110" s="24" t="s">
        <v>161</v>
      </c>
      <c r="AU110" s="24" t="s">
        <v>84</v>
      </c>
      <c r="AY110" s="24" t="s">
        <v>159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4" t="s">
        <v>82</v>
      </c>
      <c r="BK110" s="203">
        <f>ROUND(I110*H110,2)</f>
        <v>0</v>
      </c>
      <c r="BL110" s="24" t="s">
        <v>166</v>
      </c>
      <c r="BM110" s="24" t="s">
        <v>2265</v>
      </c>
    </row>
    <row r="111" spans="2:65" s="11" customFormat="1" ht="12" x14ac:dyDescent="0.3">
      <c r="B111" s="204"/>
      <c r="C111" s="205"/>
      <c r="D111" s="206" t="s">
        <v>168</v>
      </c>
      <c r="E111" s="207" t="s">
        <v>30</v>
      </c>
      <c r="F111" s="208" t="s">
        <v>2266</v>
      </c>
      <c r="G111" s="205"/>
      <c r="H111" s="207" t="s">
        <v>30</v>
      </c>
      <c r="I111" s="209"/>
      <c r="J111" s="205"/>
      <c r="K111" s="205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168</v>
      </c>
      <c r="AU111" s="214" t="s">
        <v>84</v>
      </c>
      <c r="AV111" s="11" t="s">
        <v>82</v>
      </c>
      <c r="AW111" s="11" t="s">
        <v>37</v>
      </c>
      <c r="AX111" s="11" t="s">
        <v>74</v>
      </c>
      <c r="AY111" s="214" t="s">
        <v>159</v>
      </c>
    </row>
    <row r="112" spans="2:65" s="11" customFormat="1" ht="12" x14ac:dyDescent="0.3">
      <c r="B112" s="204"/>
      <c r="C112" s="205"/>
      <c r="D112" s="206" t="s">
        <v>168</v>
      </c>
      <c r="E112" s="207" t="s">
        <v>30</v>
      </c>
      <c r="F112" s="208" t="s">
        <v>2267</v>
      </c>
      <c r="G112" s="205"/>
      <c r="H112" s="207" t="s">
        <v>30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168</v>
      </c>
      <c r="AU112" s="214" t="s">
        <v>84</v>
      </c>
      <c r="AV112" s="11" t="s">
        <v>82</v>
      </c>
      <c r="AW112" s="11" t="s">
        <v>37</v>
      </c>
      <c r="AX112" s="11" t="s">
        <v>74</v>
      </c>
      <c r="AY112" s="214" t="s">
        <v>159</v>
      </c>
    </row>
    <row r="113" spans="2:65" s="12" customFormat="1" ht="12" x14ac:dyDescent="0.3">
      <c r="B113" s="215"/>
      <c r="C113" s="216"/>
      <c r="D113" s="206" t="s">
        <v>168</v>
      </c>
      <c r="E113" s="217" t="s">
        <v>30</v>
      </c>
      <c r="F113" s="218" t="s">
        <v>2268</v>
      </c>
      <c r="G113" s="216"/>
      <c r="H113" s="219">
        <v>13.8</v>
      </c>
      <c r="I113" s="220"/>
      <c r="J113" s="216"/>
      <c r="K113" s="216"/>
      <c r="L113" s="221"/>
      <c r="M113" s="222"/>
      <c r="N113" s="223"/>
      <c r="O113" s="223"/>
      <c r="P113" s="223"/>
      <c r="Q113" s="223"/>
      <c r="R113" s="223"/>
      <c r="S113" s="223"/>
      <c r="T113" s="224"/>
      <c r="AT113" s="225" t="s">
        <v>168</v>
      </c>
      <c r="AU113" s="225" t="s">
        <v>84</v>
      </c>
      <c r="AV113" s="12" t="s">
        <v>84</v>
      </c>
      <c r="AW113" s="12" t="s">
        <v>37</v>
      </c>
      <c r="AX113" s="12" t="s">
        <v>82</v>
      </c>
      <c r="AY113" s="225" t="s">
        <v>159</v>
      </c>
    </row>
    <row r="114" spans="2:65" s="1" customFormat="1" ht="38.25" customHeight="1" x14ac:dyDescent="0.3">
      <c r="B114" s="41"/>
      <c r="C114" s="192" t="s">
        <v>187</v>
      </c>
      <c r="D114" s="192" t="s">
        <v>161</v>
      </c>
      <c r="E114" s="193" t="s">
        <v>2269</v>
      </c>
      <c r="F114" s="194" t="s">
        <v>2270</v>
      </c>
      <c r="G114" s="195" t="s">
        <v>164</v>
      </c>
      <c r="H114" s="196">
        <v>64.400000000000006</v>
      </c>
      <c r="I114" s="197"/>
      <c r="J114" s="198">
        <f>ROUND(I114*H114,2)</f>
        <v>0</v>
      </c>
      <c r="K114" s="194" t="s">
        <v>165</v>
      </c>
      <c r="L114" s="61"/>
      <c r="M114" s="199" t="s">
        <v>30</v>
      </c>
      <c r="N114" s="200" t="s">
        <v>45</v>
      </c>
      <c r="O114" s="42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4" t="s">
        <v>166</v>
      </c>
      <c r="AT114" s="24" t="s">
        <v>161</v>
      </c>
      <c r="AU114" s="24" t="s">
        <v>84</v>
      </c>
      <c r="AY114" s="24" t="s">
        <v>159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4" t="s">
        <v>82</v>
      </c>
      <c r="BK114" s="203">
        <f>ROUND(I114*H114,2)</f>
        <v>0</v>
      </c>
      <c r="BL114" s="24" t="s">
        <v>166</v>
      </c>
      <c r="BM114" s="24" t="s">
        <v>2271</v>
      </c>
    </row>
    <row r="115" spans="2:65" s="11" customFormat="1" ht="12" x14ac:dyDescent="0.3">
      <c r="B115" s="204"/>
      <c r="C115" s="205"/>
      <c r="D115" s="206" t="s">
        <v>168</v>
      </c>
      <c r="E115" s="207" t="s">
        <v>30</v>
      </c>
      <c r="F115" s="208" t="s">
        <v>2247</v>
      </c>
      <c r="G115" s="205"/>
      <c r="H115" s="207" t="s">
        <v>30</v>
      </c>
      <c r="I115" s="209"/>
      <c r="J115" s="205"/>
      <c r="K115" s="205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168</v>
      </c>
      <c r="AU115" s="214" t="s">
        <v>84</v>
      </c>
      <c r="AV115" s="11" t="s">
        <v>82</v>
      </c>
      <c r="AW115" s="11" t="s">
        <v>37</v>
      </c>
      <c r="AX115" s="11" t="s">
        <v>74</v>
      </c>
      <c r="AY115" s="214" t="s">
        <v>159</v>
      </c>
    </row>
    <row r="116" spans="2:65" s="11" customFormat="1" ht="12" x14ac:dyDescent="0.3">
      <c r="B116" s="204"/>
      <c r="C116" s="205"/>
      <c r="D116" s="206" t="s">
        <v>168</v>
      </c>
      <c r="E116" s="207" t="s">
        <v>30</v>
      </c>
      <c r="F116" s="208" t="s">
        <v>2248</v>
      </c>
      <c r="G116" s="205"/>
      <c r="H116" s="207" t="s">
        <v>30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168</v>
      </c>
      <c r="AU116" s="214" t="s">
        <v>84</v>
      </c>
      <c r="AV116" s="11" t="s">
        <v>82</v>
      </c>
      <c r="AW116" s="11" t="s">
        <v>37</v>
      </c>
      <c r="AX116" s="11" t="s">
        <v>74</v>
      </c>
      <c r="AY116" s="214" t="s">
        <v>159</v>
      </c>
    </row>
    <row r="117" spans="2:65" s="11" customFormat="1" ht="12" x14ac:dyDescent="0.3">
      <c r="B117" s="204"/>
      <c r="C117" s="205"/>
      <c r="D117" s="206" t="s">
        <v>168</v>
      </c>
      <c r="E117" s="207" t="s">
        <v>30</v>
      </c>
      <c r="F117" s="208" t="s">
        <v>2272</v>
      </c>
      <c r="G117" s="205"/>
      <c r="H117" s="207" t="s">
        <v>30</v>
      </c>
      <c r="I117" s="209"/>
      <c r="J117" s="205"/>
      <c r="K117" s="205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168</v>
      </c>
      <c r="AU117" s="214" t="s">
        <v>84</v>
      </c>
      <c r="AV117" s="11" t="s">
        <v>82</v>
      </c>
      <c r="AW117" s="11" t="s">
        <v>37</v>
      </c>
      <c r="AX117" s="11" t="s">
        <v>74</v>
      </c>
      <c r="AY117" s="214" t="s">
        <v>159</v>
      </c>
    </row>
    <row r="118" spans="2:65" s="11" customFormat="1" ht="12" x14ac:dyDescent="0.3">
      <c r="B118" s="204"/>
      <c r="C118" s="205"/>
      <c r="D118" s="206" t="s">
        <v>168</v>
      </c>
      <c r="E118" s="207" t="s">
        <v>30</v>
      </c>
      <c r="F118" s="208" t="s">
        <v>2250</v>
      </c>
      <c r="G118" s="205"/>
      <c r="H118" s="207" t="s">
        <v>30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168</v>
      </c>
      <c r="AU118" s="214" t="s">
        <v>84</v>
      </c>
      <c r="AV118" s="11" t="s">
        <v>82</v>
      </c>
      <c r="AW118" s="11" t="s">
        <v>37</v>
      </c>
      <c r="AX118" s="11" t="s">
        <v>74</v>
      </c>
      <c r="AY118" s="214" t="s">
        <v>159</v>
      </c>
    </row>
    <row r="119" spans="2:65" s="11" customFormat="1" ht="12" x14ac:dyDescent="0.3">
      <c r="B119" s="204"/>
      <c r="C119" s="205"/>
      <c r="D119" s="206" t="s">
        <v>168</v>
      </c>
      <c r="E119" s="207" t="s">
        <v>30</v>
      </c>
      <c r="F119" s="208" t="s">
        <v>2273</v>
      </c>
      <c r="G119" s="205"/>
      <c r="H119" s="207" t="s">
        <v>30</v>
      </c>
      <c r="I119" s="209"/>
      <c r="J119" s="205"/>
      <c r="K119" s="205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168</v>
      </c>
      <c r="AU119" s="214" t="s">
        <v>84</v>
      </c>
      <c r="AV119" s="11" t="s">
        <v>82</v>
      </c>
      <c r="AW119" s="11" t="s">
        <v>37</v>
      </c>
      <c r="AX119" s="11" t="s">
        <v>74</v>
      </c>
      <c r="AY119" s="214" t="s">
        <v>159</v>
      </c>
    </row>
    <row r="120" spans="2:65" s="12" customFormat="1" ht="12" x14ac:dyDescent="0.3">
      <c r="B120" s="215"/>
      <c r="C120" s="216"/>
      <c r="D120" s="206" t="s">
        <v>168</v>
      </c>
      <c r="E120" s="217" t="s">
        <v>30</v>
      </c>
      <c r="F120" s="218" t="s">
        <v>2274</v>
      </c>
      <c r="G120" s="216"/>
      <c r="H120" s="219">
        <v>92</v>
      </c>
      <c r="I120" s="220"/>
      <c r="J120" s="216"/>
      <c r="K120" s="216"/>
      <c r="L120" s="221"/>
      <c r="M120" s="222"/>
      <c r="N120" s="223"/>
      <c r="O120" s="223"/>
      <c r="P120" s="223"/>
      <c r="Q120" s="223"/>
      <c r="R120" s="223"/>
      <c r="S120" s="223"/>
      <c r="T120" s="224"/>
      <c r="AT120" s="225" t="s">
        <v>168</v>
      </c>
      <c r="AU120" s="225" t="s">
        <v>84</v>
      </c>
      <c r="AV120" s="12" t="s">
        <v>84</v>
      </c>
      <c r="AW120" s="12" t="s">
        <v>37</v>
      </c>
      <c r="AX120" s="12" t="s">
        <v>74</v>
      </c>
      <c r="AY120" s="225" t="s">
        <v>159</v>
      </c>
    </row>
    <row r="121" spans="2:65" s="14" customFormat="1" ht="12" x14ac:dyDescent="0.3">
      <c r="B121" s="247"/>
      <c r="C121" s="248"/>
      <c r="D121" s="206" t="s">
        <v>168</v>
      </c>
      <c r="E121" s="249" t="s">
        <v>30</v>
      </c>
      <c r="F121" s="250" t="s">
        <v>490</v>
      </c>
      <c r="G121" s="248"/>
      <c r="H121" s="251">
        <v>92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6"/>
      <c r="AT121" s="257" t="s">
        <v>168</v>
      </c>
      <c r="AU121" s="257" t="s">
        <v>84</v>
      </c>
      <c r="AV121" s="14" t="s">
        <v>187</v>
      </c>
      <c r="AW121" s="14" t="s">
        <v>37</v>
      </c>
      <c r="AX121" s="14" t="s">
        <v>74</v>
      </c>
      <c r="AY121" s="257" t="s">
        <v>159</v>
      </c>
    </row>
    <row r="122" spans="2:65" s="11" customFormat="1" ht="12" x14ac:dyDescent="0.3">
      <c r="B122" s="204"/>
      <c r="C122" s="205"/>
      <c r="D122" s="206" t="s">
        <v>168</v>
      </c>
      <c r="E122" s="207" t="s">
        <v>30</v>
      </c>
      <c r="F122" s="208" t="s">
        <v>2275</v>
      </c>
      <c r="G122" s="205"/>
      <c r="H122" s="207" t="s">
        <v>30</v>
      </c>
      <c r="I122" s="209"/>
      <c r="J122" s="205"/>
      <c r="K122" s="205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168</v>
      </c>
      <c r="AU122" s="214" t="s">
        <v>84</v>
      </c>
      <c r="AV122" s="11" t="s">
        <v>82</v>
      </c>
      <c r="AW122" s="11" t="s">
        <v>37</v>
      </c>
      <c r="AX122" s="11" t="s">
        <v>74</v>
      </c>
      <c r="AY122" s="214" t="s">
        <v>159</v>
      </c>
    </row>
    <row r="123" spans="2:65" s="12" customFormat="1" ht="12" x14ac:dyDescent="0.3">
      <c r="B123" s="215"/>
      <c r="C123" s="216"/>
      <c r="D123" s="206" t="s">
        <v>168</v>
      </c>
      <c r="E123" s="217" t="s">
        <v>30</v>
      </c>
      <c r="F123" s="218" t="s">
        <v>2276</v>
      </c>
      <c r="G123" s="216"/>
      <c r="H123" s="219">
        <v>64.400000000000006</v>
      </c>
      <c r="I123" s="220"/>
      <c r="J123" s="216"/>
      <c r="K123" s="216"/>
      <c r="L123" s="221"/>
      <c r="M123" s="222"/>
      <c r="N123" s="223"/>
      <c r="O123" s="223"/>
      <c r="P123" s="223"/>
      <c r="Q123" s="223"/>
      <c r="R123" s="223"/>
      <c r="S123" s="223"/>
      <c r="T123" s="224"/>
      <c r="AT123" s="225" t="s">
        <v>168</v>
      </c>
      <c r="AU123" s="225" t="s">
        <v>84</v>
      </c>
      <c r="AV123" s="12" t="s">
        <v>84</v>
      </c>
      <c r="AW123" s="12" t="s">
        <v>37</v>
      </c>
      <c r="AX123" s="12" t="s">
        <v>74</v>
      </c>
      <c r="AY123" s="225" t="s">
        <v>159</v>
      </c>
    </row>
    <row r="124" spans="2:65" s="14" customFormat="1" ht="12" x14ac:dyDescent="0.3">
      <c r="B124" s="247"/>
      <c r="C124" s="248"/>
      <c r="D124" s="206" t="s">
        <v>168</v>
      </c>
      <c r="E124" s="249" t="s">
        <v>30</v>
      </c>
      <c r="F124" s="250" t="s">
        <v>2277</v>
      </c>
      <c r="G124" s="248"/>
      <c r="H124" s="251">
        <v>64.400000000000006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AT124" s="257" t="s">
        <v>168</v>
      </c>
      <c r="AU124" s="257" t="s">
        <v>84</v>
      </c>
      <c r="AV124" s="14" t="s">
        <v>187</v>
      </c>
      <c r="AW124" s="14" t="s">
        <v>37</v>
      </c>
      <c r="AX124" s="14" t="s">
        <v>82</v>
      </c>
      <c r="AY124" s="257" t="s">
        <v>159</v>
      </c>
    </row>
    <row r="125" spans="2:65" s="1" customFormat="1" ht="38.25" customHeight="1" x14ac:dyDescent="0.3">
      <c r="B125" s="41"/>
      <c r="C125" s="192" t="s">
        <v>166</v>
      </c>
      <c r="D125" s="192" t="s">
        <v>161</v>
      </c>
      <c r="E125" s="193" t="s">
        <v>2278</v>
      </c>
      <c r="F125" s="194" t="s">
        <v>2279</v>
      </c>
      <c r="G125" s="195" t="s">
        <v>164</v>
      </c>
      <c r="H125" s="196">
        <v>32.200000000000003</v>
      </c>
      <c r="I125" s="197"/>
      <c r="J125" s="198">
        <f>ROUND(I125*H125,2)</f>
        <v>0</v>
      </c>
      <c r="K125" s="194" t="s">
        <v>165</v>
      </c>
      <c r="L125" s="61"/>
      <c r="M125" s="199" t="s">
        <v>30</v>
      </c>
      <c r="N125" s="200" t="s">
        <v>45</v>
      </c>
      <c r="O125" s="42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24" t="s">
        <v>166</v>
      </c>
      <c r="AT125" s="24" t="s">
        <v>161</v>
      </c>
      <c r="AU125" s="24" t="s">
        <v>84</v>
      </c>
      <c r="AY125" s="24" t="s">
        <v>159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4" t="s">
        <v>82</v>
      </c>
      <c r="BK125" s="203">
        <f>ROUND(I125*H125,2)</f>
        <v>0</v>
      </c>
      <c r="BL125" s="24" t="s">
        <v>166</v>
      </c>
      <c r="BM125" s="24" t="s">
        <v>2280</v>
      </c>
    </row>
    <row r="126" spans="2:65" s="11" customFormat="1" ht="12" x14ac:dyDescent="0.3">
      <c r="B126" s="204"/>
      <c r="C126" s="205"/>
      <c r="D126" s="206" t="s">
        <v>168</v>
      </c>
      <c r="E126" s="207" t="s">
        <v>30</v>
      </c>
      <c r="F126" s="208" t="s">
        <v>2281</v>
      </c>
      <c r="G126" s="205"/>
      <c r="H126" s="207" t="s">
        <v>30</v>
      </c>
      <c r="I126" s="209"/>
      <c r="J126" s="205"/>
      <c r="K126" s="205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168</v>
      </c>
      <c r="AU126" s="214" t="s">
        <v>84</v>
      </c>
      <c r="AV126" s="11" t="s">
        <v>82</v>
      </c>
      <c r="AW126" s="11" t="s">
        <v>37</v>
      </c>
      <c r="AX126" s="11" t="s">
        <v>74</v>
      </c>
      <c r="AY126" s="214" t="s">
        <v>159</v>
      </c>
    </row>
    <row r="127" spans="2:65" s="11" customFormat="1" ht="12" x14ac:dyDescent="0.3">
      <c r="B127" s="204"/>
      <c r="C127" s="205"/>
      <c r="D127" s="206" t="s">
        <v>168</v>
      </c>
      <c r="E127" s="207" t="s">
        <v>30</v>
      </c>
      <c r="F127" s="208" t="s">
        <v>2282</v>
      </c>
      <c r="G127" s="205"/>
      <c r="H127" s="207" t="s">
        <v>30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168</v>
      </c>
      <c r="AU127" s="214" t="s">
        <v>84</v>
      </c>
      <c r="AV127" s="11" t="s">
        <v>82</v>
      </c>
      <c r="AW127" s="11" t="s">
        <v>37</v>
      </c>
      <c r="AX127" s="11" t="s">
        <v>74</v>
      </c>
      <c r="AY127" s="214" t="s">
        <v>159</v>
      </c>
    </row>
    <row r="128" spans="2:65" s="12" customFormat="1" ht="12" x14ac:dyDescent="0.3">
      <c r="B128" s="215"/>
      <c r="C128" s="216"/>
      <c r="D128" s="206" t="s">
        <v>168</v>
      </c>
      <c r="E128" s="217" t="s">
        <v>30</v>
      </c>
      <c r="F128" s="218" t="s">
        <v>2283</v>
      </c>
      <c r="G128" s="216"/>
      <c r="H128" s="219">
        <v>32.200000000000003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168</v>
      </c>
      <c r="AU128" s="225" t="s">
        <v>84</v>
      </c>
      <c r="AV128" s="12" t="s">
        <v>84</v>
      </c>
      <c r="AW128" s="12" t="s">
        <v>37</v>
      </c>
      <c r="AX128" s="12" t="s">
        <v>82</v>
      </c>
      <c r="AY128" s="225" t="s">
        <v>159</v>
      </c>
    </row>
    <row r="129" spans="2:65" s="1" customFormat="1" ht="25.5" customHeight="1" x14ac:dyDescent="0.3">
      <c r="B129" s="41"/>
      <c r="C129" s="192" t="s">
        <v>199</v>
      </c>
      <c r="D129" s="192" t="s">
        <v>161</v>
      </c>
      <c r="E129" s="193" t="s">
        <v>2284</v>
      </c>
      <c r="F129" s="194" t="s">
        <v>2285</v>
      </c>
      <c r="G129" s="195" t="s">
        <v>214</v>
      </c>
      <c r="H129" s="196">
        <v>152</v>
      </c>
      <c r="I129" s="197"/>
      <c r="J129" s="198">
        <f>ROUND(I129*H129,2)</f>
        <v>0</v>
      </c>
      <c r="K129" s="194" t="s">
        <v>165</v>
      </c>
      <c r="L129" s="61"/>
      <c r="M129" s="199" t="s">
        <v>30</v>
      </c>
      <c r="N129" s="200" t="s">
        <v>45</v>
      </c>
      <c r="O129" s="42"/>
      <c r="P129" s="201">
        <f>O129*H129</f>
        <v>0</v>
      </c>
      <c r="Q129" s="201">
        <v>8.4000000000000003E-4</v>
      </c>
      <c r="R129" s="201">
        <f>Q129*H129</f>
        <v>0.12768000000000002</v>
      </c>
      <c r="S129" s="201">
        <v>0</v>
      </c>
      <c r="T129" s="202">
        <f>S129*H129</f>
        <v>0</v>
      </c>
      <c r="AR129" s="24" t="s">
        <v>166</v>
      </c>
      <c r="AT129" s="24" t="s">
        <v>161</v>
      </c>
      <c r="AU129" s="24" t="s">
        <v>84</v>
      </c>
      <c r="AY129" s="24" t="s">
        <v>159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4" t="s">
        <v>82</v>
      </c>
      <c r="BK129" s="203">
        <f>ROUND(I129*H129,2)</f>
        <v>0</v>
      </c>
      <c r="BL129" s="24" t="s">
        <v>166</v>
      </c>
      <c r="BM129" s="24" t="s">
        <v>2286</v>
      </c>
    </row>
    <row r="130" spans="2:65" s="11" customFormat="1" ht="12" x14ac:dyDescent="0.3">
      <c r="B130" s="204"/>
      <c r="C130" s="205"/>
      <c r="D130" s="206" t="s">
        <v>168</v>
      </c>
      <c r="E130" s="207" t="s">
        <v>30</v>
      </c>
      <c r="F130" s="208" t="s">
        <v>2251</v>
      </c>
      <c r="G130" s="205"/>
      <c r="H130" s="207" t="s">
        <v>30</v>
      </c>
      <c r="I130" s="209"/>
      <c r="J130" s="205"/>
      <c r="K130" s="205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168</v>
      </c>
      <c r="AU130" s="214" t="s">
        <v>84</v>
      </c>
      <c r="AV130" s="11" t="s">
        <v>82</v>
      </c>
      <c r="AW130" s="11" t="s">
        <v>37</v>
      </c>
      <c r="AX130" s="11" t="s">
        <v>74</v>
      </c>
      <c r="AY130" s="214" t="s">
        <v>159</v>
      </c>
    </row>
    <row r="131" spans="2:65" s="12" customFormat="1" ht="12" x14ac:dyDescent="0.3">
      <c r="B131" s="215"/>
      <c r="C131" s="216"/>
      <c r="D131" s="206" t="s">
        <v>168</v>
      </c>
      <c r="E131" s="217" t="s">
        <v>30</v>
      </c>
      <c r="F131" s="218" t="s">
        <v>2287</v>
      </c>
      <c r="G131" s="216"/>
      <c r="H131" s="219">
        <v>20.3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AT131" s="225" t="s">
        <v>168</v>
      </c>
      <c r="AU131" s="225" t="s">
        <v>84</v>
      </c>
      <c r="AV131" s="12" t="s">
        <v>84</v>
      </c>
      <c r="AW131" s="12" t="s">
        <v>37</v>
      </c>
      <c r="AX131" s="12" t="s">
        <v>74</v>
      </c>
      <c r="AY131" s="225" t="s">
        <v>159</v>
      </c>
    </row>
    <row r="132" spans="2:65" s="11" customFormat="1" ht="12" x14ac:dyDescent="0.3">
      <c r="B132" s="204"/>
      <c r="C132" s="205"/>
      <c r="D132" s="206" t="s">
        <v>168</v>
      </c>
      <c r="E132" s="207" t="s">
        <v>30</v>
      </c>
      <c r="F132" s="208" t="s">
        <v>2253</v>
      </c>
      <c r="G132" s="205"/>
      <c r="H132" s="207" t="s">
        <v>30</v>
      </c>
      <c r="I132" s="209"/>
      <c r="J132" s="205"/>
      <c r="K132" s="205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168</v>
      </c>
      <c r="AU132" s="214" t="s">
        <v>84</v>
      </c>
      <c r="AV132" s="11" t="s">
        <v>82</v>
      </c>
      <c r="AW132" s="11" t="s">
        <v>37</v>
      </c>
      <c r="AX132" s="11" t="s">
        <v>74</v>
      </c>
      <c r="AY132" s="214" t="s">
        <v>159</v>
      </c>
    </row>
    <row r="133" spans="2:65" s="12" customFormat="1" ht="12" x14ac:dyDescent="0.3">
      <c r="B133" s="215"/>
      <c r="C133" s="216"/>
      <c r="D133" s="206" t="s">
        <v>168</v>
      </c>
      <c r="E133" s="217" t="s">
        <v>30</v>
      </c>
      <c r="F133" s="218" t="s">
        <v>2288</v>
      </c>
      <c r="G133" s="216"/>
      <c r="H133" s="219">
        <v>119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168</v>
      </c>
      <c r="AU133" s="225" t="s">
        <v>84</v>
      </c>
      <c r="AV133" s="12" t="s">
        <v>84</v>
      </c>
      <c r="AW133" s="12" t="s">
        <v>37</v>
      </c>
      <c r="AX133" s="12" t="s">
        <v>74</v>
      </c>
      <c r="AY133" s="225" t="s">
        <v>159</v>
      </c>
    </row>
    <row r="134" spans="2:65" s="11" customFormat="1" ht="12" x14ac:dyDescent="0.3">
      <c r="B134" s="204"/>
      <c r="C134" s="205"/>
      <c r="D134" s="206" t="s">
        <v>168</v>
      </c>
      <c r="E134" s="207" t="s">
        <v>30</v>
      </c>
      <c r="F134" s="208" t="s">
        <v>2255</v>
      </c>
      <c r="G134" s="205"/>
      <c r="H134" s="207" t="s">
        <v>30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168</v>
      </c>
      <c r="AU134" s="214" t="s">
        <v>84</v>
      </c>
      <c r="AV134" s="11" t="s">
        <v>82</v>
      </c>
      <c r="AW134" s="11" t="s">
        <v>37</v>
      </c>
      <c r="AX134" s="11" t="s">
        <v>74</v>
      </c>
      <c r="AY134" s="214" t="s">
        <v>159</v>
      </c>
    </row>
    <row r="135" spans="2:65" s="12" customFormat="1" ht="12" x14ac:dyDescent="0.3">
      <c r="B135" s="215"/>
      <c r="C135" s="216"/>
      <c r="D135" s="206" t="s">
        <v>168</v>
      </c>
      <c r="E135" s="217" t="s">
        <v>30</v>
      </c>
      <c r="F135" s="218" t="s">
        <v>2289</v>
      </c>
      <c r="G135" s="216"/>
      <c r="H135" s="219">
        <v>12.7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168</v>
      </c>
      <c r="AU135" s="225" t="s">
        <v>84</v>
      </c>
      <c r="AV135" s="12" t="s">
        <v>84</v>
      </c>
      <c r="AW135" s="12" t="s">
        <v>37</v>
      </c>
      <c r="AX135" s="12" t="s">
        <v>74</v>
      </c>
      <c r="AY135" s="225" t="s">
        <v>159</v>
      </c>
    </row>
    <row r="136" spans="2:65" s="13" customFormat="1" ht="12" x14ac:dyDescent="0.3">
      <c r="B136" s="226"/>
      <c r="C136" s="227"/>
      <c r="D136" s="206" t="s">
        <v>168</v>
      </c>
      <c r="E136" s="228" t="s">
        <v>30</v>
      </c>
      <c r="F136" s="229" t="s">
        <v>186</v>
      </c>
      <c r="G136" s="227"/>
      <c r="H136" s="230">
        <v>152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AT136" s="236" t="s">
        <v>168</v>
      </c>
      <c r="AU136" s="236" t="s">
        <v>84</v>
      </c>
      <c r="AV136" s="13" t="s">
        <v>166</v>
      </c>
      <c r="AW136" s="13" t="s">
        <v>37</v>
      </c>
      <c r="AX136" s="13" t="s">
        <v>82</v>
      </c>
      <c r="AY136" s="236" t="s">
        <v>159</v>
      </c>
    </row>
    <row r="137" spans="2:65" s="1" customFormat="1" ht="25.5" customHeight="1" x14ac:dyDescent="0.3">
      <c r="B137" s="41"/>
      <c r="C137" s="192" t="s">
        <v>205</v>
      </c>
      <c r="D137" s="192" t="s">
        <v>161</v>
      </c>
      <c r="E137" s="193" t="s">
        <v>2290</v>
      </c>
      <c r="F137" s="194" t="s">
        <v>2291</v>
      </c>
      <c r="G137" s="195" t="s">
        <v>214</v>
      </c>
      <c r="H137" s="196">
        <v>152</v>
      </c>
      <c r="I137" s="197"/>
      <c r="J137" s="198">
        <f>ROUND(I137*H137,2)</f>
        <v>0</v>
      </c>
      <c r="K137" s="194" t="s">
        <v>165</v>
      </c>
      <c r="L137" s="61"/>
      <c r="M137" s="199" t="s">
        <v>30</v>
      </c>
      <c r="N137" s="200" t="s">
        <v>45</v>
      </c>
      <c r="O137" s="42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4" t="s">
        <v>166</v>
      </c>
      <c r="AT137" s="24" t="s">
        <v>161</v>
      </c>
      <c r="AU137" s="24" t="s">
        <v>84</v>
      </c>
      <c r="AY137" s="24" t="s">
        <v>159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4" t="s">
        <v>82</v>
      </c>
      <c r="BK137" s="203">
        <f>ROUND(I137*H137,2)</f>
        <v>0</v>
      </c>
      <c r="BL137" s="24" t="s">
        <v>166</v>
      </c>
      <c r="BM137" s="24" t="s">
        <v>2292</v>
      </c>
    </row>
    <row r="138" spans="2:65" s="1" customFormat="1" ht="51" customHeight="1" x14ac:dyDescent="0.3">
      <c r="B138" s="41"/>
      <c r="C138" s="192" t="s">
        <v>211</v>
      </c>
      <c r="D138" s="192" t="s">
        <v>161</v>
      </c>
      <c r="E138" s="193" t="s">
        <v>2293</v>
      </c>
      <c r="F138" s="194" t="s">
        <v>2294</v>
      </c>
      <c r="G138" s="195" t="s">
        <v>292</v>
      </c>
      <c r="H138" s="196">
        <v>35</v>
      </c>
      <c r="I138" s="197"/>
      <c r="J138" s="198">
        <f>ROUND(I138*H138,2)</f>
        <v>0</v>
      </c>
      <c r="K138" s="194" t="s">
        <v>165</v>
      </c>
      <c r="L138" s="61"/>
      <c r="M138" s="199" t="s">
        <v>30</v>
      </c>
      <c r="N138" s="200" t="s">
        <v>45</v>
      </c>
      <c r="O138" s="42"/>
      <c r="P138" s="201">
        <f>O138*H138</f>
        <v>0</v>
      </c>
      <c r="Q138" s="201">
        <v>8.6800000000000002E-3</v>
      </c>
      <c r="R138" s="201">
        <f>Q138*H138</f>
        <v>0.30380000000000001</v>
      </c>
      <c r="S138" s="201">
        <v>0</v>
      </c>
      <c r="T138" s="202">
        <f>S138*H138</f>
        <v>0</v>
      </c>
      <c r="AR138" s="24" t="s">
        <v>166</v>
      </c>
      <c r="AT138" s="24" t="s">
        <v>161</v>
      </c>
      <c r="AU138" s="24" t="s">
        <v>84</v>
      </c>
      <c r="AY138" s="24" t="s">
        <v>159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4" t="s">
        <v>82</v>
      </c>
      <c r="BK138" s="203">
        <f>ROUND(I138*H138,2)</f>
        <v>0</v>
      </c>
      <c r="BL138" s="24" t="s">
        <v>166</v>
      </c>
      <c r="BM138" s="24" t="s">
        <v>2295</v>
      </c>
    </row>
    <row r="139" spans="2:65" s="1" customFormat="1" ht="38.25" customHeight="1" x14ac:dyDescent="0.3">
      <c r="B139" s="41"/>
      <c r="C139" s="192" t="s">
        <v>217</v>
      </c>
      <c r="D139" s="192" t="s">
        <v>161</v>
      </c>
      <c r="E139" s="193" t="s">
        <v>2296</v>
      </c>
      <c r="F139" s="194" t="s">
        <v>2297</v>
      </c>
      <c r="G139" s="195" t="s">
        <v>164</v>
      </c>
      <c r="H139" s="196">
        <v>92</v>
      </c>
      <c r="I139" s="197"/>
      <c r="J139" s="198">
        <f>ROUND(I139*H139,2)</f>
        <v>0</v>
      </c>
      <c r="K139" s="194" t="s">
        <v>165</v>
      </c>
      <c r="L139" s="61"/>
      <c r="M139" s="199" t="s">
        <v>30</v>
      </c>
      <c r="N139" s="200" t="s">
        <v>45</v>
      </c>
      <c r="O139" s="42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AR139" s="24" t="s">
        <v>166</v>
      </c>
      <c r="AT139" s="24" t="s">
        <v>161</v>
      </c>
      <c r="AU139" s="24" t="s">
        <v>84</v>
      </c>
      <c r="AY139" s="24" t="s">
        <v>159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24" t="s">
        <v>82</v>
      </c>
      <c r="BK139" s="203">
        <f>ROUND(I139*H139,2)</f>
        <v>0</v>
      </c>
      <c r="BL139" s="24" t="s">
        <v>166</v>
      </c>
      <c r="BM139" s="24" t="s">
        <v>2298</v>
      </c>
    </row>
    <row r="140" spans="2:65" s="11" customFormat="1" ht="12" x14ac:dyDescent="0.3">
      <c r="B140" s="204"/>
      <c r="C140" s="205"/>
      <c r="D140" s="206" t="s">
        <v>168</v>
      </c>
      <c r="E140" s="207" t="s">
        <v>30</v>
      </c>
      <c r="F140" s="208" t="s">
        <v>2299</v>
      </c>
      <c r="G140" s="205"/>
      <c r="H140" s="207" t="s">
        <v>30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168</v>
      </c>
      <c r="AU140" s="214" t="s">
        <v>84</v>
      </c>
      <c r="AV140" s="11" t="s">
        <v>82</v>
      </c>
      <c r="AW140" s="11" t="s">
        <v>37</v>
      </c>
      <c r="AX140" s="11" t="s">
        <v>74</v>
      </c>
      <c r="AY140" s="214" t="s">
        <v>159</v>
      </c>
    </row>
    <row r="141" spans="2:65" s="12" customFormat="1" ht="12" x14ac:dyDescent="0.3">
      <c r="B141" s="215"/>
      <c r="C141" s="216"/>
      <c r="D141" s="206" t="s">
        <v>168</v>
      </c>
      <c r="E141" s="217" t="s">
        <v>30</v>
      </c>
      <c r="F141" s="218" t="s">
        <v>2274</v>
      </c>
      <c r="G141" s="216"/>
      <c r="H141" s="219">
        <v>92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168</v>
      </c>
      <c r="AU141" s="225" t="s">
        <v>84</v>
      </c>
      <c r="AV141" s="12" t="s">
        <v>84</v>
      </c>
      <c r="AW141" s="12" t="s">
        <v>37</v>
      </c>
      <c r="AX141" s="12" t="s">
        <v>82</v>
      </c>
      <c r="AY141" s="225" t="s">
        <v>159</v>
      </c>
    </row>
    <row r="142" spans="2:65" s="1" customFormat="1" ht="38.25" customHeight="1" x14ac:dyDescent="0.3">
      <c r="B142" s="41"/>
      <c r="C142" s="192" t="s">
        <v>227</v>
      </c>
      <c r="D142" s="192" t="s">
        <v>161</v>
      </c>
      <c r="E142" s="193" t="s">
        <v>2300</v>
      </c>
      <c r="F142" s="194" t="s">
        <v>2301</v>
      </c>
      <c r="G142" s="195" t="s">
        <v>164</v>
      </c>
      <c r="H142" s="196">
        <v>26.9</v>
      </c>
      <c r="I142" s="197"/>
      <c r="J142" s="198">
        <f>ROUND(I142*H142,2)</f>
        <v>0</v>
      </c>
      <c r="K142" s="194" t="s">
        <v>165</v>
      </c>
      <c r="L142" s="61"/>
      <c r="M142" s="199" t="s">
        <v>30</v>
      </c>
      <c r="N142" s="200" t="s">
        <v>45</v>
      </c>
      <c r="O142" s="42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24" t="s">
        <v>166</v>
      </c>
      <c r="AT142" s="24" t="s">
        <v>161</v>
      </c>
      <c r="AU142" s="24" t="s">
        <v>84</v>
      </c>
      <c r="AY142" s="24" t="s">
        <v>159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24" t="s">
        <v>82</v>
      </c>
      <c r="BK142" s="203">
        <f>ROUND(I142*H142,2)</f>
        <v>0</v>
      </c>
      <c r="BL142" s="24" t="s">
        <v>166</v>
      </c>
      <c r="BM142" s="24" t="s">
        <v>2302</v>
      </c>
    </row>
    <row r="143" spans="2:65" s="11" customFormat="1" ht="12" x14ac:dyDescent="0.3">
      <c r="B143" s="204"/>
      <c r="C143" s="205"/>
      <c r="D143" s="206" t="s">
        <v>168</v>
      </c>
      <c r="E143" s="207" t="s">
        <v>30</v>
      </c>
      <c r="F143" s="208" t="s">
        <v>2303</v>
      </c>
      <c r="G143" s="205"/>
      <c r="H143" s="207" t="s">
        <v>30</v>
      </c>
      <c r="I143" s="209"/>
      <c r="J143" s="205"/>
      <c r="K143" s="205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168</v>
      </c>
      <c r="AU143" s="214" t="s">
        <v>84</v>
      </c>
      <c r="AV143" s="11" t="s">
        <v>82</v>
      </c>
      <c r="AW143" s="11" t="s">
        <v>37</v>
      </c>
      <c r="AX143" s="11" t="s">
        <v>74</v>
      </c>
      <c r="AY143" s="214" t="s">
        <v>159</v>
      </c>
    </row>
    <row r="144" spans="2:65" s="11" customFormat="1" ht="12" x14ac:dyDescent="0.3">
      <c r="B144" s="204"/>
      <c r="C144" s="205"/>
      <c r="D144" s="206" t="s">
        <v>168</v>
      </c>
      <c r="E144" s="207" t="s">
        <v>30</v>
      </c>
      <c r="F144" s="208" t="s">
        <v>2304</v>
      </c>
      <c r="G144" s="205"/>
      <c r="H144" s="207" t="s">
        <v>30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168</v>
      </c>
      <c r="AU144" s="214" t="s">
        <v>84</v>
      </c>
      <c r="AV144" s="11" t="s">
        <v>82</v>
      </c>
      <c r="AW144" s="11" t="s">
        <v>37</v>
      </c>
      <c r="AX144" s="11" t="s">
        <v>74</v>
      </c>
      <c r="AY144" s="214" t="s">
        <v>159</v>
      </c>
    </row>
    <row r="145" spans="2:51" s="12" customFormat="1" ht="12" x14ac:dyDescent="0.3">
      <c r="B145" s="215"/>
      <c r="C145" s="216"/>
      <c r="D145" s="206" t="s">
        <v>168</v>
      </c>
      <c r="E145" s="217" t="s">
        <v>30</v>
      </c>
      <c r="F145" s="218" t="s">
        <v>2305</v>
      </c>
      <c r="G145" s="216"/>
      <c r="H145" s="219">
        <v>3.4649999999999999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168</v>
      </c>
      <c r="AU145" s="225" t="s">
        <v>84</v>
      </c>
      <c r="AV145" s="12" t="s">
        <v>84</v>
      </c>
      <c r="AW145" s="12" t="s">
        <v>37</v>
      </c>
      <c r="AX145" s="12" t="s">
        <v>74</v>
      </c>
      <c r="AY145" s="225" t="s">
        <v>159</v>
      </c>
    </row>
    <row r="146" spans="2:51" s="11" customFormat="1" ht="12" x14ac:dyDescent="0.3">
      <c r="B146" s="204"/>
      <c r="C146" s="205"/>
      <c r="D146" s="206" t="s">
        <v>168</v>
      </c>
      <c r="E146" s="207" t="s">
        <v>30</v>
      </c>
      <c r="F146" s="208" t="s">
        <v>2306</v>
      </c>
      <c r="G146" s="205"/>
      <c r="H146" s="207" t="s">
        <v>30</v>
      </c>
      <c r="I146" s="209"/>
      <c r="J146" s="205"/>
      <c r="K146" s="205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168</v>
      </c>
      <c r="AU146" s="214" t="s">
        <v>84</v>
      </c>
      <c r="AV146" s="11" t="s">
        <v>82</v>
      </c>
      <c r="AW146" s="11" t="s">
        <v>37</v>
      </c>
      <c r="AX146" s="11" t="s">
        <v>74</v>
      </c>
      <c r="AY146" s="214" t="s">
        <v>159</v>
      </c>
    </row>
    <row r="147" spans="2:51" s="12" customFormat="1" ht="12" x14ac:dyDescent="0.3">
      <c r="B147" s="215"/>
      <c r="C147" s="216"/>
      <c r="D147" s="206" t="s">
        <v>168</v>
      </c>
      <c r="E147" s="217" t="s">
        <v>30</v>
      </c>
      <c r="F147" s="218" t="s">
        <v>2307</v>
      </c>
      <c r="G147" s="216"/>
      <c r="H147" s="219">
        <v>19.25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168</v>
      </c>
      <c r="AU147" s="225" t="s">
        <v>84</v>
      </c>
      <c r="AV147" s="12" t="s">
        <v>84</v>
      </c>
      <c r="AW147" s="12" t="s">
        <v>37</v>
      </c>
      <c r="AX147" s="12" t="s">
        <v>74</v>
      </c>
      <c r="AY147" s="225" t="s">
        <v>159</v>
      </c>
    </row>
    <row r="148" spans="2:51" s="12" customFormat="1" ht="12" x14ac:dyDescent="0.3">
      <c r="B148" s="215"/>
      <c r="C148" s="216"/>
      <c r="D148" s="206" t="s">
        <v>168</v>
      </c>
      <c r="E148" s="217" t="s">
        <v>30</v>
      </c>
      <c r="F148" s="218" t="s">
        <v>2308</v>
      </c>
      <c r="G148" s="216"/>
      <c r="H148" s="219">
        <v>8.5000000000000006E-2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168</v>
      </c>
      <c r="AU148" s="225" t="s">
        <v>84</v>
      </c>
      <c r="AV148" s="12" t="s">
        <v>84</v>
      </c>
      <c r="AW148" s="12" t="s">
        <v>37</v>
      </c>
      <c r="AX148" s="12" t="s">
        <v>74</v>
      </c>
      <c r="AY148" s="225" t="s">
        <v>159</v>
      </c>
    </row>
    <row r="149" spans="2:51" s="14" customFormat="1" ht="12" x14ac:dyDescent="0.3">
      <c r="B149" s="247"/>
      <c r="C149" s="248"/>
      <c r="D149" s="206" t="s">
        <v>168</v>
      </c>
      <c r="E149" s="249" t="s">
        <v>30</v>
      </c>
      <c r="F149" s="250" t="s">
        <v>490</v>
      </c>
      <c r="G149" s="248"/>
      <c r="H149" s="251">
        <v>22.8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6"/>
      <c r="AT149" s="257" t="s">
        <v>168</v>
      </c>
      <c r="AU149" s="257" t="s">
        <v>84</v>
      </c>
      <c r="AV149" s="14" t="s">
        <v>187</v>
      </c>
      <c r="AW149" s="14" t="s">
        <v>37</v>
      </c>
      <c r="AX149" s="14" t="s">
        <v>74</v>
      </c>
      <c r="AY149" s="257" t="s">
        <v>159</v>
      </c>
    </row>
    <row r="150" spans="2:51" s="11" customFormat="1" ht="12" x14ac:dyDescent="0.3">
      <c r="B150" s="204"/>
      <c r="C150" s="205"/>
      <c r="D150" s="206" t="s">
        <v>168</v>
      </c>
      <c r="E150" s="207" t="s">
        <v>30</v>
      </c>
      <c r="F150" s="208" t="s">
        <v>2309</v>
      </c>
      <c r="G150" s="205"/>
      <c r="H150" s="207" t="s">
        <v>30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168</v>
      </c>
      <c r="AU150" s="214" t="s">
        <v>84</v>
      </c>
      <c r="AV150" s="11" t="s">
        <v>82</v>
      </c>
      <c r="AW150" s="11" t="s">
        <v>37</v>
      </c>
      <c r="AX150" s="11" t="s">
        <v>74</v>
      </c>
      <c r="AY150" s="214" t="s">
        <v>159</v>
      </c>
    </row>
    <row r="151" spans="2:51" s="12" customFormat="1" ht="12" x14ac:dyDescent="0.3">
      <c r="B151" s="215"/>
      <c r="C151" s="216"/>
      <c r="D151" s="206" t="s">
        <v>168</v>
      </c>
      <c r="E151" s="217" t="s">
        <v>30</v>
      </c>
      <c r="F151" s="218" t="s">
        <v>2310</v>
      </c>
      <c r="G151" s="216"/>
      <c r="H151" s="219">
        <v>-0.124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168</v>
      </c>
      <c r="AU151" s="225" t="s">
        <v>84</v>
      </c>
      <c r="AV151" s="12" t="s">
        <v>84</v>
      </c>
      <c r="AW151" s="12" t="s">
        <v>37</v>
      </c>
      <c r="AX151" s="12" t="s">
        <v>74</v>
      </c>
      <c r="AY151" s="225" t="s">
        <v>159</v>
      </c>
    </row>
    <row r="152" spans="2:51" s="12" customFormat="1" ht="12" x14ac:dyDescent="0.3">
      <c r="B152" s="215"/>
      <c r="C152" s="216"/>
      <c r="D152" s="206" t="s">
        <v>168</v>
      </c>
      <c r="E152" s="217" t="s">
        <v>30</v>
      </c>
      <c r="F152" s="218" t="s">
        <v>2311</v>
      </c>
      <c r="G152" s="216"/>
      <c r="H152" s="219">
        <v>-1.099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168</v>
      </c>
      <c r="AU152" s="225" t="s">
        <v>84</v>
      </c>
      <c r="AV152" s="12" t="s">
        <v>84</v>
      </c>
      <c r="AW152" s="12" t="s">
        <v>37</v>
      </c>
      <c r="AX152" s="12" t="s">
        <v>74</v>
      </c>
      <c r="AY152" s="225" t="s">
        <v>159</v>
      </c>
    </row>
    <row r="153" spans="2:51" s="12" customFormat="1" ht="12" x14ac:dyDescent="0.3">
      <c r="B153" s="215"/>
      <c r="C153" s="216"/>
      <c r="D153" s="206" t="s">
        <v>168</v>
      </c>
      <c r="E153" s="217" t="s">
        <v>30</v>
      </c>
      <c r="F153" s="218" t="s">
        <v>2312</v>
      </c>
      <c r="G153" s="216"/>
      <c r="H153" s="219">
        <v>2.3E-2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168</v>
      </c>
      <c r="AU153" s="225" t="s">
        <v>84</v>
      </c>
      <c r="AV153" s="12" t="s">
        <v>84</v>
      </c>
      <c r="AW153" s="12" t="s">
        <v>37</v>
      </c>
      <c r="AX153" s="12" t="s">
        <v>74</v>
      </c>
      <c r="AY153" s="225" t="s">
        <v>159</v>
      </c>
    </row>
    <row r="154" spans="2:51" s="14" customFormat="1" ht="12" x14ac:dyDescent="0.3">
      <c r="B154" s="247"/>
      <c r="C154" s="248"/>
      <c r="D154" s="206" t="s">
        <v>168</v>
      </c>
      <c r="E154" s="249" t="s">
        <v>30</v>
      </c>
      <c r="F154" s="250" t="s">
        <v>497</v>
      </c>
      <c r="G154" s="248"/>
      <c r="H154" s="251">
        <v>-1.2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AT154" s="257" t="s">
        <v>168</v>
      </c>
      <c r="AU154" s="257" t="s">
        <v>84</v>
      </c>
      <c r="AV154" s="14" t="s">
        <v>187</v>
      </c>
      <c r="AW154" s="14" t="s">
        <v>37</v>
      </c>
      <c r="AX154" s="14" t="s">
        <v>74</v>
      </c>
      <c r="AY154" s="257" t="s">
        <v>159</v>
      </c>
    </row>
    <row r="155" spans="2:51" s="11" customFormat="1" ht="12" x14ac:dyDescent="0.3">
      <c r="B155" s="204"/>
      <c r="C155" s="205"/>
      <c r="D155" s="206" t="s">
        <v>168</v>
      </c>
      <c r="E155" s="207" t="s">
        <v>30</v>
      </c>
      <c r="F155" s="208" t="s">
        <v>2313</v>
      </c>
      <c r="G155" s="205"/>
      <c r="H155" s="207" t="s">
        <v>30</v>
      </c>
      <c r="I155" s="209"/>
      <c r="J155" s="205"/>
      <c r="K155" s="205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168</v>
      </c>
      <c r="AU155" s="214" t="s">
        <v>84</v>
      </c>
      <c r="AV155" s="11" t="s">
        <v>82</v>
      </c>
      <c r="AW155" s="11" t="s">
        <v>37</v>
      </c>
      <c r="AX155" s="11" t="s">
        <v>74</v>
      </c>
      <c r="AY155" s="214" t="s">
        <v>159</v>
      </c>
    </row>
    <row r="156" spans="2:51" s="12" customFormat="1" ht="12" x14ac:dyDescent="0.3">
      <c r="B156" s="215"/>
      <c r="C156" s="216"/>
      <c r="D156" s="206" t="s">
        <v>168</v>
      </c>
      <c r="E156" s="217" t="s">
        <v>30</v>
      </c>
      <c r="F156" s="218" t="s">
        <v>2314</v>
      </c>
      <c r="G156" s="216"/>
      <c r="H156" s="219">
        <v>21.6</v>
      </c>
      <c r="I156" s="220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AT156" s="225" t="s">
        <v>168</v>
      </c>
      <c r="AU156" s="225" t="s">
        <v>84</v>
      </c>
      <c r="AV156" s="12" t="s">
        <v>84</v>
      </c>
      <c r="AW156" s="12" t="s">
        <v>37</v>
      </c>
      <c r="AX156" s="12" t="s">
        <v>74</v>
      </c>
      <c r="AY156" s="225" t="s">
        <v>159</v>
      </c>
    </row>
    <row r="157" spans="2:51" s="14" customFormat="1" ht="12" x14ac:dyDescent="0.3">
      <c r="B157" s="247"/>
      <c r="C157" s="248"/>
      <c r="D157" s="206" t="s">
        <v>168</v>
      </c>
      <c r="E157" s="249" t="s">
        <v>30</v>
      </c>
      <c r="F157" s="250" t="s">
        <v>755</v>
      </c>
      <c r="G157" s="248"/>
      <c r="H157" s="251">
        <v>21.6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AT157" s="257" t="s">
        <v>168</v>
      </c>
      <c r="AU157" s="257" t="s">
        <v>84</v>
      </c>
      <c r="AV157" s="14" t="s">
        <v>187</v>
      </c>
      <c r="AW157" s="14" t="s">
        <v>37</v>
      </c>
      <c r="AX157" s="14" t="s">
        <v>74</v>
      </c>
      <c r="AY157" s="257" t="s">
        <v>159</v>
      </c>
    </row>
    <row r="158" spans="2:51" s="11" customFormat="1" ht="12" x14ac:dyDescent="0.3">
      <c r="B158" s="204"/>
      <c r="C158" s="205"/>
      <c r="D158" s="206" t="s">
        <v>168</v>
      </c>
      <c r="E158" s="207" t="s">
        <v>30</v>
      </c>
      <c r="F158" s="208" t="s">
        <v>2315</v>
      </c>
      <c r="G158" s="205"/>
      <c r="H158" s="207" t="s">
        <v>30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168</v>
      </c>
      <c r="AU158" s="214" t="s">
        <v>84</v>
      </c>
      <c r="AV158" s="11" t="s">
        <v>82</v>
      </c>
      <c r="AW158" s="11" t="s">
        <v>37</v>
      </c>
      <c r="AX158" s="11" t="s">
        <v>74</v>
      </c>
      <c r="AY158" s="214" t="s">
        <v>159</v>
      </c>
    </row>
    <row r="159" spans="2:51" s="12" customFormat="1" ht="12" x14ac:dyDescent="0.3">
      <c r="B159" s="215"/>
      <c r="C159" s="216"/>
      <c r="D159" s="206" t="s">
        <v>168</v>
      </c>
      <c r="E159" s="217" t="s">
        <v>30</v>
      </c>
      <c r="F159" s="218" t="s">
        <v>2316</v>
      </c>
      <c r="G159" s="216"/>
      <c r="H159" s="219">
        <v>5.3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168</v>
      </c>
      <c r="AU159" s="225" t="s">
        <v>84</v>
      </c>
      <c r="AV159" s="12" t="s">
        <v>84</v>
      </c>
      <c r="AW159" s="12" t="s">
        <v>37</v>
      </c>
      <c r="AX159" s="12" t="s">
        <v>74</v>
      </c>
      <c r="AY159" s="225" t="s">
        <v>159</v>
      </c>
    </row>
    <row r="160" spans="2:51" s="14" customFormat="1" ht="12" x14ac:dyDescent="0.3">
      <c r="B160" s="247"/>
      <c r="C160" s="248"/>
      <c r="D160" s="206" t="s">
        <v>168</v>
      </c>
      <c r="E160" s="249" t="s">
        <v>30</v>
      </c>
      <c r="F160" s="250" t="s">
        <v>2317</v>
      </c>
      <c r="G160" s="248"/>
      <c r="H160" s="251">
        <v>5.3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AT160" s="257" t="s">
        <v>168</v>
      </c>
      <c r="AU160" s="257" t="s">
        <v>84</v>
      </c>
      <c r="AV160" s="14" t="s">
        <v>187</v>
      </c>
      <c r="AW160" s="14" t="s">
        <v>37</v>
      </c>
      <c r="AX160" s="14" t="s">
        <v>74</v>
      </c>
      <c r="AY160" s="257" t="s">
        <v>159</v>
      </c>
    </row>
    <row r="161" spans="2:65" s="11" customFormat="1" ht="12" x14ac:dyDescent="0.3">
      <c r="B161" s="204"/>
      <c r="C161" s="205"/>
      <c r="D161" s="206" t="s">
        <v>168</v>
      </c>
      <c r="E161" s="207" t="s">
        <v>30</v>
      </c>
      <c r="F161" s="208" t="s">
        <v>2318</v>
      </c>
      <c r="G161" s="205"/>
      <c r="H161" s="207" t="s">
        <v>30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168</v>
      </c>
      <c r="AU161" s="214" t="s">
        <v>84</v>
      </c>
      <c r="AV161" s="11" t="s">
        <v>82</v>
      </c>
      <c r="AW161" s="11" t="s">
        <v>37</v>
      </c>
      <c r="AX161" s="11" t="s">
        <v>74</v>
      </c>
      <c r="AY161" s="214" t="s">
        <v>159</v>
      </c>
    </row>
    <row r="162" spans="2:65" s="11" customFormat="1" ht="12" x14ac:dyDescent="0.3">
      <c r="B162" s="204"/>
      <c r="C162" s="205"/>
      <c r="D162" s="206" t="s">
        <v>168</v>
      </c>
      <c r="E162" s="207" t="s">
        <v>30</v>
      </c>
      <c r="F162" s="208" t="s">
        <v>2319</v>
      </c>
      <c r="G162" s="205"/>
      <c r="H162" s="207" t="s">
        <v>30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168</v>
      </c>
      <c r="AU162" s="214" t="s">
        <v>84</v>
      </c>
      <c r="AV162" s="11" t="s">
        <v>82</v>
      </c>
      <c r="AW162" s="11" t="s">
        <v>37</v>
      </c>
      <c r="AX162" s="11" t="s">
        <v>74</v>
      </c>
      <c r="AY162" s="214" t="s">
        <v>159</v>
      </c>
    </row>
    <row r="163" spans="2:65" s="12" customFormat="1" ht="12" x14ac:dyDescent="0.3">
      <c r="B163" s="215"/>
      <c r="C163" s="216"/>
      <c r="D163" s="206" t="s">
        <v>168</v>
      </c>
      <c r="E163" s="217" t="s">
        <v>30</v>
      </c>
      <c r="F163" s="218" t="s">
        <v>2320</v>
      </c>
      <c r="G163" s="216"/>
      <c r="H163" s="219">
        <v>26.9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168</v>
      </c>
      <c r="AU163" s="225" t="s">
        <v>84</v>
      </c>
      <c r="AV163" s="12" t="s">
        <v>84</v>
      </c>
      <c r="AW163" s="12" t="s">
        <v>37</v>
      </c>
      <c r="AX163" s="12" t="s">
        <v>74</v>
      </c>
      <c r="AY163" s="225" t="s">
        <v>159</v>
      </c>
    </row>
    <row r="164" spans="2:65" s="14" customFormat="1" ht="12" x14ac:dyDescent="0.3">
      <c r="B164" s="247"/>
      <c r="C164" s="248"/>
      <c r="D164" s="206" t="s">
        <v>168</v>
      </c>
      <c r="E164" s="249" t="s">
        <v>30</v>
      </c>
      <c r="F164" s="250" t="s">
        <v>2321</v>
      </c>
      <c r="G164" s="248"/>
      <c r="H164" s="251">
        <v>26.9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AT164" s="257" t="s">
        <v>168</v>
      </c>
      <c r="AU164" s="257" t="s">
        <v>84</v>
      </c>
      <c r="AV164" s="14" t="s">
        <v>187</v>
      </c>
      <c r="AW164" s="14" t="s">
        <v>37</v>
      </c>
      <c r="AX164" s="14" t="s">
        <v>82</v>
      </c>
      <c r="AY164" s="257" t="s">
        <v>159</v>
      </c>
    </row>
    <row r="165" spans="2:65" s="1" customFormat="1" ht="38.25" customHeight="1" x14ac:dyDescent="0.3">
      <c r="B165" s="41"/>
      <c r="C165" s="192" t="s">
        <v>233</v>
      </c>
      <c r="D165" s="192" t="s">
        <v>161</v>
      </c>
      <c r="E165" s="193" t="s">
        <v>2322</v>
      </c>
      <c r="F165" s="194" t="s">
        <v>2323</v>
      </c>
      <c r="G165" s="195" t="s">
        <v>164</v>
      </c>
      <c r="H165" s="196">
        <v>5.3</v>
      </c>
      <c r="I165" s="197"/>
      <c r="J165" s="198">
        <f>ROUND(I165*H165,2)</f>
        <v>0</v>
      </c>
      <c r="K165" s="194" t="s">
        <v>165</v>
      </c>
      <c r="L165" s="61"/>
      <c r="M165" s="199" t="s">
        <v>30</v>
      </c>
      <c r="N165" s="200" t="s">
        <v>45</v>
      </c>
      <c r="O165" s="42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AR165" s="24" t="s">
        <v>166</v>
      </c>
      <c r="AT165" s="24" t="s">
        <v>161</v>
      </c>
      <c r="AU165" s="24" t="s">
        <v>84</v>
      </c>
      <c r="AY165" s="24" t="s">
        <v>159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24" t="s">
        <v>82</v>
      </c>
      <c r="BK165" s="203">
        <f>ROUND(I165*H165,2)</f>
        <v>0</v>
      </c>
      <c r="BL165" s="24" t="s">
        <v>166</v>
      </c>
      <c r="BM165" s="24" t="s">
        <v>2324</v>
      </c>
    </row>
    <row r="166" spans="2:65" s="11" customFormat="1" ht="12" x14ac:dyDescent="0.3">
      <c r="B166" s="204"/>
      <c r="C166" s="205"/>
      <c r="D166" s="206" t="s">
        <v>168</v>
      </c>
      <c r="E166" s="207" t="s">
        <v>30</v>
      </c>
      <c r="F166" s="208" t="s">
        <v>2325</v>
      </c>
      <c r="G166" s="205"/>
      <c r="H166" s="207" t="s">
        <v>30</v>
      </c>
      <c r="I166" s="209"/>
      <c r="J166" s="205"/>
      <c r="K166" s="205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168</v>
      </c>
      <c r="AU166" s="214" t="s">
        <v>84</v>
      </c>
      <c r="AV166" s="11" t="s">
        <v>82</v>
      </c>
      <c r="AW166" s="11" t="s">
        <v>37</v>
      </c>
      <c r="AX166" s="11" t="s">
        <v>74</v>
      </c>
      <c r="AY166" s="214" t="s">
        <v>159</v>
      </c>
    </row>
    <row r="167" spans="2:65" s="12" customFormat="1" ht="12" x14ac:dyDescent="0.3">
      <c r="B167" s="215"/>
      <c r="C167" s="216"/>
      <c r="D167" s="206" t="s">
        <v>168</v>
      </c>
      <c r="E167" s="217" t="s">
        <v>30</v>
      </c>
      <c r="F167" s="218" t="s">
        <v>1776</v>
      </c>
      <c r="G167" s="216"/>
      <c r="H167" s="219">
        <v>5.3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168</v>
      </c>
      <c r="AU167" s="225" t="s">
        <v>84</v>
      </c>
      <c r="AV167" s="12" t="s">
        <v>84</v>
      </c>
      <c r="AW167" s="12" t="s">
        <v>37</v>
      </c>
      <c r="AX167" s="12" t="s">
        <v>82</v>
      </c>
      <c r="AY167" s="225" t="s">
        <v>159</v>
      </c>
    </row>
    <row r="168" spans="2:65" s="1" customFormat="1" ht="16.5" customHeight="1" x14ac:dyDescent="0.3">
      <c r="B168" s="41"/>
      <c r="C168" s="237" t="s">
        <v>238</v>
      </c>
      <c r="D168" s="237" t="s">
        <v>422</v>
      </c>
      <c r="E168" s="238" t="s">
        <v>2326</v>
      </c>
      <c r="F168" s="239" t="s">
        <v>2327</v>
      </c>
      <c r="G168" s="240" t="s">
        <v>208</v>
      </c>
      <c r="H168" s="241">
        <v>43.2</v>
      </c>
      <c r="I168" s="242"/>
      <c r="J168" s="243">
        <f>ROUND(I168*H168,2)</f>
        <v>0</v>
      </c>
      <c r="K168" s="239" t="s">
        <v>165</v>
      </c>
      <c r="L168" s="244"/>
      <c r="M168" s="245" t="s">
        <v>30</v>
      </c>
      <c r="N168" s="246" t="s">
        <v>45</v>
      </c>
      <c r="O168" s="42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AR168" s="24" t="s">
        <v>217</v>
      </c>
      <c r="AT168" s="24" t="s">
        <v>422</v>
      </c>
      <c r="AU168" s="24" t="s">
        <v>84</v>
      </c>
      <c r="AY168" s="24" t="s">
        <v>159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24" t="s">
        <v>82</v>
      </c>
      <c r="BK168" s="203">
        <f>ROUND(I168*H168,2)</f>
        <v>0</v>
      </c>
      <c r="BL168" s="24" t="s">
        <v>166</v>
      </c>
      <c r="BM168" s="24" t="s">
        <v>2328</v>
      </c>
    </row>
    <row r="169" spans="2:65" s="11" customFormat="1" ht="12" x14ac:dyDescent="0.3">
      <c r="B169" s="204"/>
      <c r="C169" s="205"/>
      <c r="D169" s="206" t="s">
        <v>168</v>
      </c>
      <c r="E169" s="207" t="s">
        <v>30</v>
      </c>
      <c r="F169" s="208" t="s">
        <v>2329</v>
      </c>
      <c r="G169" s="205"/>
      <c r="H169" s="207" t="s">
        <v>30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168</v>
      </c>
      <c r="AU169" s="214" t="s">
        <v>84</v>
      </c>
      <c r="AV169" s="11" t="s">
        <v>82</v>
      </c>
      <c r="AW169" s="11" t="s">
        <v>37</v>
      </c>
      <c r="AX169" s="11" t="s">
        <v>74</v>
      </c>
      <c r="AY169" s="214" t="s">
        <v>159</v>
      </c>
    </row>
    <row r="170" spans="2:65" s="11" customFormat="1" ht="12" x14ac:dyDescent="0.3">
      <c r="B170" s="204"/>
      <c r="C170" s="205"/>
      <c r="D170" s="206" t="s">
        <v>168</v>
      </c>
      <c r="E170" s="207" t="s">
        <v>30</v>
      </c>
      <c r="F170" s="208" t="s">
        <v>2330</v>
      </c>
      <c r="G170" s="205"/>
      <c r="H170" s="207" t="s">
        <v>30</v>
      </c>
      <c r="I170" s="209"/>
      <c r="J170" s="205"/>
      <c r="K170" s="205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168</v>
      </c>
      <c r="AU170" s="214" t="s">
        <v>84</v>
      </c>
      <c r="AV170" s="11" t="s">
        <v>82</v>
      </c>
      <c r="AW170" s="11" t="s">
        <v>37</v>
      </c>
      <c r="AX170" s="11" t="s">
        <v>74</v>
      </c>
      <c r="AY170" s="214" t="s">
        <v>159</v>
      </c>
    </row>
    <row r="171" spans="2:65" s="12" customFormat="1" ht="12" x14ac:dyDescent="0.3">
      <c r="B171" s="215"/>
      <c r="C171" s="216"/>
      <c r="D171" s="206" t="s">
        <v>168</v>
      </c>
      <c r="E171" s="217" t="s">
        <v>30</v>
      </c>
      <c r="F171" s="218" t="s">
        <v>2331</v>
      </c>
      <c r="G171" s="216"/>
      <c r="H171" s="219">
        <v>43.2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AT171" s="225" t="s">
        <v>168</v>
      </c>
      <c r="AU171" s="225" t="s">
        <v>84</v>
      </c>
      <c r="AV171" s="12" t="s">
        <v>84</v>
      </c>
      <c r="AW171" s="12" t="s">
        <v>37</v>
      </c>
      <c r="AX171" s="12" t="s">
        <v>82</v>
      </c>
      <c r="AY171" s="225" t="s">
        <v>159</v>
      </c>
    </row>
    <row r="172" spans="2:65" s="1" customFormat="1" ht="16.5" customHeight="1" x14ac:dyDescent="0.3">
      <c r="B172" s="41"/>
      <c r="C172" s="192" t="s">
        <v>242</v>
      </c>
      <c r="D172" s="192" t="s">
        <v>161</v>
      </c>
      <c r="E172" s="193" t="s">
        <v>174</v>
      </c>
      <c r="F172" s="194" t="s">
        <v>2332</v>
      </c>
      <c r="G172" s="195" t="s">
        <v>164</v>
      </c>
      <c r="H172" s="196">
        <v>55</v>
      </c>
      <c r="I172" s="197"/>
      <c r="J172" s="198">
        <f>ROUND(I172*H172,2)</f>
        <v>0</v>
      </c>
      <c r="K172" s="194" t="s">
        <v>165</v>
      </c>
      <c r="L172" s="61"/>
      <c r="M172" s="199" t="s">
        <v>30</v>
      </c>
      <c r="N172" s="200" t="s">
        <v>45</v>
      </c>
      <c r="O172" s="42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24" t="s">
        <v>166</v>
      </c>
      <c r="AT172" s="24" t="s">
        <v>161</v>
      </c>
      <c r="AU172" s="24" t="s">
        <v>84</v>
      </c>
      <c r="AY172" s="24" t="s">
        <v>159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4" t="s">
        <v>82</v>
      </c>
      <c r="BK172" s="203">
        <f>ROUND(I172*H172,2)</f>
        <v>0</v>
      </c>
      <c r="BL172" s="24" t="s">
        <v>166</v>
      </c>
      <c r="BM172" s="24" t="s">
        <v>2333</v>
      </c>
    </row>
    <row r="173" spans="2:65" s="11" customFormat="1" ht="12" x14ac:dyDescent="0.3">
      <c r="B173" s="204"/>
      <c r="C173" s="205"/>
      <c r="D173" s="206" t="s">
        <v>168</v>
      </c>
      <c r="E173" s="207" t="s">
        <v>30</v>
      </c>
      <c r="F173" s="208" t="s">
        <v>2334</v>
      </c>
      <c r="G173" s="205"/>
      <c r="H173" s="207" t="s">
        <v>30</v>
      </c>
      <c r="I173" s="209"/>
      <c r="J173" s="205"/>
      <c r="K173" s="205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168</v>
      </c>
      <c r="AU173" s="214" t="s">
        <v>84</v>
      </c>
      <c r="AV173" s="11" t="s">
        <v>82</v>
      </c>
      <c r="AW173" s="11" t="s">
        <v>37</v>
      </c>
      <c r="AX173" s="11" t="s">
        <v>74</v>
      </c>
      <c r="AY173" s="214" t="s">
        <v>159</v>
      </c>
    </row>
    <row r="174" spans="2:65" s="11" customFormat="1" ht="12" x14ac:dyDescent="0.3">
      <c r="B174" s="204"/>
      <c r="C174" s="205"/>
      <c r="D174" s="206" t="s">
        <v>168</v>
      </c>
      <c r="E174" s="207" t="s">
        <v>30</v>
      </c>
      <c r="F174" s="208" t="s">
        <v>2335</v>
      </c>
      <c r="G174" s="205"/>
      <c r="H174" s="207" t="s">
        <v>30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168</v>
      </c>
      <c r="AU174" s="214" t="s">
        <v>84</v>
      </c>
      <c r="AV174" s="11" t="s">
        <v>82</v>
      </c>
      <c r="AW174" s="11" t="s">
        <v>37</v>
      </c>
      <c r="AX174" s="11" t="s">
        <v>74</v>
      </c>
      <c r="AY174" s="214" t="s">
        <v>159</v>
      </c>
    </row>
    <row r="175" spans="2:65" s="12" customFormat="1" ht="12" x14ac:dyDescent="0.3">
      <c r="B175" s="215"/>
      <c r="C175" s="216"/>
      <c r="D175" s="206" t="s">
        <v>168</v>
      </c>
      <c r="E175" s="217" t="s">
        <v>30</v>
      </c>
      <c r="F175" s="218" t="s">
        <v>2336</v>
      </c>
      <c r="G175" s="216"/>
      <c r="H175" s="219">
        <v>92</v>
      </c>
      <c r="I175" s="220"/>
      <c r="J175" s="216"/>
      <c r="K175" s="216"/>
      <c r="L175" s="221"/>
      <c r="M175" s="222"/>
      <c r="N175" s="223"/>
      <c r="O175" s="223"/>
      <c r="P175" s="223"/>
      <c r="Q175" s="223"/>
      <c r="R175" s="223"/>
      <c r="S175" s="223"/>
      <c r="T175" s="224"/>
      <c r="AT175" s="225" t="s">
        <v>168</v>
      </c>
      <c r="AU175" s="225" t="s">
        <v>84</v>
      </c>
      <c r="AV175" s="12" t="s">
        <v>84</v>
      </c>
      <c r="AW175" s="12" t="s">
        <v>37</v>
      </c>
      <c r="AX175" s="12" t="s">
        <v>74</v>
      </c>
      <c r="AY175" s="225" t="s">
        <v>159</v>
      </c>
    </row>
    <row r="176" spans="2:65" s="11" customFormat="1" ht="12" x14ac:dyDescent="0.3">
      <c r="B176" s="204"/>
      <c r="C176" s="205"/>
      <c r="D176" s="206" t="s">
        <v>168</v>
      </c>
      <c r="E176" s="207" t="s">
        <v>30</v>
      </c>
      <c r="F176" s="208" t="s">
        <v>2337</v>
      </c>
      <c r="G176" s="205"/>
      <c r="H176" s="207" t="s">
        <v>30</v>
      </c>
      <c r="I176" s="209"/>
      <c r="J176" s="205"/>
      <c r="K176" s="205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168</v>
      </c>
      <c r="AU176" s="214" t="s">
        <v>84</v>
      </c>
      <c r="AV176" s="11" t="s">
        <v>82</v>
      </c>
      <c r="AW176" s="11" t="s">
        <v>37</v>
      </c>
      <c r="AX176" s="11" t="s">
        <v>74</v>
      </c>
      <c r="AY176" s="214" t="s">
        <v>159</v>
      </c>
    </row>
    <row r="177" spans="2:65" s="12" customFormat="1" ht="12" x14ac:dyDescent="0.3">
      <c r="B177" s="215"/>
      <c r="C177" s="216"/>
      <c r="D177" s="206" t="s">
        <v>168</v>
      </c>
      <c r="E177" s="217" t="s">
        <v>30</v>
      </c>
      <c r="F177" s="218" t="s">
        <v>2338</v>
      </c>
      <c r="G177" s="216"/>
      <c r="H177" s="219">
        <v>-28.1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168</v>
      </c>
      <c r="AU177" s="225" t="s">
        <v>84</v>
      </c>
      <c r="AV177" s="12" t="s">
        <v>84</v>
      </c>
      <c r="AW177" s="12" t="s">
        <v>37</v>
      </c>
      <c r="AX177" s="12" t="s">
        <v>74</v>
      </c>
      <c r="AY177" s="225" t="s">
        <v>159</v>
      </c>
    </row>
    <row r="178" spans="2:65" s="11" customFormat="1" ht="12" x14ac:dyDescent="0.3">
      <c r="B178" s="204"/>
      <c r="C178" s="205"/>
      <c r="D178" s="206" t="s">
        <v>168</v>
      </c>
      <c r="E178" s="207" t="s">
        <v>30</v>
      </c>
      <c r="F178" s="208" t="s">
        <v>2339</v>
      </c>
      <c r="G178" s="205"/>
      <c r="H178" s="207" t="s">
        <v>30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168</v>
      </c>
      <c r="AU178" s="214" t="s">
        <v>84</v>
      </c>
      <c r="AV178" s="11" t="s">
        <v>82</v>
      </c>
      <c r="AW178" s="11" t="s">
        <v>37</v>
      </c>
      <c r="AX178" s="11" t="s">
        <v>74</v>
      </c>
      <c r="AY178" s="214" t="s">
        <v>159</v>
      </c>
    </row>
    <row r="179" spans="2:65" s="12" customFormat="1" ht="12" x14ac:dyDescent="0.3">
      <c r="B179" s="215"/>
      <c r="C179" s="216"/>
      <c r="D179" s="206" t="s">
        <v>168</v>
      </c>
      <c r="E179" s="217" t="s">
        <v>30</v>
      </c>
      <c r="F179" s="218" t="s">
        <v>2340</v>
      </c>
      <c r="G179" s="216"/>
      <c r="H179" s="219">
        <v>-7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168</v>
      </c>
      <c r="AU179" s="225" t="s">
        <v>84</v>
      </c>
      <c r="AV179" s="12" t="s">
        <v>84</v>
      </c>
      <c r="AW179" s="12" t="s">
        <v>37</v>
      </c>
      <c r="AX179" s="12" t="s">
        <v>74</v>
      </c>
      <c r="AY179" s="225" t="s">
        <v>159</v>
      </c>
    </row>
    <row r="180" spans="2:65" s="11" customFormat="1" ht="12" x14ac:dyDescent="0.3">
      <c r="B180" s="204"/>
      <c r="C180" s="205"/>
      <c r="D180" s="206" t="s">
        <v>168</v>
      </c>
      <c r="E180" s="207" t="s">
        <v>30</v>
      </c>
      <c r="F180" s="208" t="s">
        <v>2341</v>
      </c>
      <c r="G180" s="205"/>
      <c r="H180" s="207" t="s">
        <v>30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168</v>
      </c>
      <c r="AU180" s="214" t="s">
        <v>84</v>
      </c>
      <c r="AV180" s="11" t="s">
        <v>82</v>
      </c>
      <c r="AW180" s="11" t="s">
        <v>37</v>
      </c>
      <c r="AX180" s="11" t="s">
        <v>74</v>
      </c>
      <c r="AY180" s="214" t="s">
        <v>159</v>
      </c>
    </row>
    <row r="181" spans="2:65" s="12" customFormat="1" ht="12" x14ac:dyDescent="0.3">
      <c r="B181" s="215"/>
      <c r="C181" s="216"/>
      <c r="D181" s="206" t="s">
        <v>168</v>
      </c>
      <c r="E181" s="217" t="s">
        <v>30</v>
      </c>
      <c r="F181" s="218" t="s">
        <v>2342</v>
      </c>
      <c r="G181" s="216"/>
      <c r="H181" s="219">
        <v>-2.198</v>
      </c>
      <c r="I181" s="220"/>
      <c r="J181" s="216"/>
      <c r="K181" s="216"/>
      <c r="L181" s="221"/>
      <c r="M181" s="222"/>
      <c r="N181" s="223"/>
      <c r="O181" s="223"/>
      <c r="P181" s="223"/>
      <c r="Q181" s="223"/>
      <c r="R181" s="223"/>
      <c r="S181" s="223"/>
      <c r="T181" s="224"/>
      <c r="AT181" s="225" t="s">
        <v>168</v>
      </c>
      <c r="AU181" s="225" t="s">
        <v>84</v>
      </c>
      <c r="AV181" s="12" t="s">
        <v>84</v>
      </c>
      <c r="AW181" s="12" t="s">
        <v>37</v>
      </c>
      <c r="AX181" s="12" t="s">
        <v>74</v>
      </c>
      <c r="AY181" s="225" t="s">
        <v>159</v>
      </c>
    </row>
    <row r="182" spans="2:65" s="12" customFormat="1" ht="12" x14ac:dyDescent="0.3">
      <c r="B182" s="215"/>
      <c r="C182" s="216"/>
      <c r="D182" s="206" t="s">
        <v>168</v>
      </c>
      <c r="E182" s="217" t="s">
        <v>30</v>
      </c>
      <c r="F182" s="218" t="s">
        <v>2343</v>
      </c>
      <c r="G182" s="216"/>
      <c r="H182" s="219">
        <v>0.29799999999999999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168</v>
      </c>
      <c r="AU182" s="225" t="s">
        <v>84</v>
      </c>
      <c r="AV182" s="12" t="s">
        <v>84</v>
      </c>
      <c r="AW182" s="12" t="s">
        <v>37</v>
      </c>
      <c r="AX182" s="12" t="s">
        <v>74</v>
      </c>
      <c r="AY182" s="225" t="s">
        <v>159</v>
      </c>
    </row>
    <row r="183" spans="2:65" s="13" customFormat="1" ht="12" x14ac:dyDescent="0.3">
      <c r="B183" s="226"/>
      <c r="C183" s="227"/>
      <c r="D183" s="206" t="s">
        <v>168</v>
      </c>
      <c r="E183" s="228" t="s">
        <v>30</v>
      </c>
      <c r="F183" s="229" t="s">
        <v>186</v>
      </c>
      <c r="G183" s="227"/>
      <c r="H183" s="230">
        <v>55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AT183" s="236" t="s">
        <v>168</v>
      </c>
      <c r="AU183" s="236" t="s">
        <v>84</v>
      </c>
      <c r="AV183" s="13" t="s">
        <v>166</v>
      </c>
      <c r="AW183" s="13" t="s">
        <v>37</v>
      </c>
      <c r="AX183" s="13" t="s">
        <v>82</v>
      </c>
      <c r="AY183" s="236" t="s">
        <v>159</v>
      </c>
    </row>
    <row r="184" spans="2:65" s="1" customFormat="1" ht="38.25" customHeight="1" x14ac:dyDescent="0.3">
      <c r="B184" s="41"/>
      <c r="C184" s="192" t="s">
        <v>250</v>
      </c>
      <c r="D184" s="192" t="s">
        <v>161</v>
      </c>
      <c r="E184" s="193" t="s">
        <v>2344</v>
      </c>
      <c r="F184" s="194" t="s">
        <v>2345</v>
      </c>
      <c r="G184" s="195" t="s">
        <v>164</v>
      </c>
      <c r="H184" s="196">
        <v>28.6</v>
      </c>
      <c r="I184" s="197"/>
      <c r="J184" s="198">
        <f>ROUND(I184*H184,2)</f>
        <v>0</v>
      </c>
      <c r="K184" s="194" t="s">
        <v>165</v>
      </c>
      <c r="L184" s="61"/>
      <c r="M184" s="199" t="s">
        <v>30</v>
      </c>
      <c r="N184" s="200" t="s">
        <v>45</v>
      </c>
      <c r="O184" s="42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AR184" s="24" t="s">
        <v>166</v>
      </c>
      <c r="AT184" s="24" t="s">
        <v>161</v>
      </c>
      <c r="AU184" s="24" t="s">
        <v>84</v>
      </c>
      <c r="AY184" s="24" t="s">
        <v>159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24" t="s">
        <v>82</v>
      </c>
      <c r="BK184" s="203">
        <f>ROUND(I184*H184,2)</f>
        <v>0</v>
      </c>
      <c r="BL184" s="24" t="s">
        <v>166</v>
      </c>
      <c r="BM184" s="24" t="s">
        <v>2346</v>
      </c>
    </row>
    <row r="185" spans="2:65" s="11" customFormat="1" ht="12" x14ac:dyDescent="0.3">
      <c r="B185" s="204"/>
      <c r="C185" s="205"/>
      <c r="D185" s="206" t="s">
        <v>168</v>
      </c>
      <c r="E185" s="207" t="s">
        <v>30</v>
      </c>
      <c r="F185" s="208" t="s">
        <v>2347</v>
      </c>
      <c r="G185" s="205"/>
      <c r="H185" s="207" t="s">
        <v>30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168</v>
      </c>
      <c r="AU185" s="214" t="s">
        <v>84</v>
      </c>
      <c r="AV185" s="11" t="s">
        <v>82</v>
      </c>
      <c r="AW185" s="11" t="s">
        <v>37</v>
      </c>
      <c r="AX185" s="11" t="s">
        <v>74</v>
      </c>
      <c r="AY185" s="214" t="s">
        <v>159</v>
      </c>
    </row>
    <row r="186" spans="2:65" s="11" customFormat="1" ht="12" x14ac:dyDescent="0.3">
      <c r="B186" s="204"/>
      <c r="C186" s="205"/>
      <c r="D186" s="206" t="s">
        <v>168</v>
      </c>
      <c r="E186" s="207" t="s">
        <v>30</v>
      </c>
      <c r="F186" s="208" t="s">
        <v>2348</v>
      </c>
      <c r="G186" s="205"/>
      <c r="H186" s="207" t="s">
        <v>30</v>
      </c>
      <c r="I186" s="209"/>
      <c r="J186" s="205"/>
      <c r="K186" s="205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168</v>
      </c>
      <c r="AU186" s="214" t="s">
        <v>84</v>
      </c>
      <c r="AV186" s="11" t="s">
        <v>82</v>
      </c>
      <c r="AW186" s="11" t="s">
        <v>37</v>
      </c>
      <c r="AX186" s="11" t="s">
        <v>74</v>
      </c>
      <c r="AY186" s="214" t="s">
        <v>159</v>
      </c>
    </row>
    <row r="187" spans="2:65" s="11" customFormat="1" ht="12" x14ac:dyDescent="0.3">
      <c r="B187" s="204"/>
      <c r="C187" s="205"/>
      <c r="D187" s="206" t="s">
        <v>168</v>
      </c>
      <c r="E187" s="207" t="s">
        <v>30</v>
      </c>
      <c r="F187" s="208" t="s">
        <v>2349</v>
      </c>
      <c r="G187" s="205"/>
      <c r="H187" s="207" t="s">
        <v>30</v>
      </c>
      <c r="I187" s="209"/>
      <c r="J187" s="205"/>
      <c r="K187" s="205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168</v>
      </c>
      <c r="AU187" s="214" t="s">
        <v>84</v>
      </c>
      <c r="AV187" s="11" t="s">
        <v>82</v>
      </c>
      <c r="AW187" s="11" t="s">
        <v>37</v>
      </c>
      <c r="AX187" s="11" t="s">
        <v>74</v>
      </c>
      <c r="AY187" s="214" t="s">
        <v>159</v>
      </c>
    </row>
    <row r="188" spans="2:65" s="12" customFormat="1" ht="12" x14ac:dyDescent="0.3">
      <c r="B188" s="215"/>
      <c r="C188" s="216"/>
      <c r="D188" s="206" t="s">
        <v>168</v>
      </c>
      <c r="E188" s="217" t="s">
        <v>30</v>
      </c>
      <c r="F188" s="218" t="s">
        <v>2350</v>
      </c>
      <c r="G188" s="216"/>
      <c r="H188" s="219">
        <v>21.6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168</v>
      </c>
      <c r="AU188" s="225" t="s">
        <v>84</v>
      </c>
      <c r="AV188" s="12" t="s">
        <v>84</v>
      </c>
      <c r="AW188" s="12" t="s">
        <v>37</v>
      </c>
      <c r="AX188" s="12" t="s">
        <v>74</v>
      </c>
      <c r="AY188" s="225" t="s">
        <v>159</v>
      </c>
    </row>
    <row r="189" spans="2:65" s="11" customFormat="1" ht="12" x14ac:dyDescent="0.3">
      <c r="B189" s="204"/>
      <c r="C189" s="205"/>
      <c r="D189" s="206" t="s">
        <v>168</v>
      </c>
      <c r="E189" s="207" t="s">
        <v>30</v>
      </c>
      <c r="F189" s="208" t="s">
        <v>2351</v>
      </c>
      <c r="G189" s="205"/>
      <c r="H189" s="207" t="s">
        <v>30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168</v>
      </c>
      <c r="AU189" s="214" t="s">
        <v>84</v>
      </c>
      <c r="AV189" s="11" t="s">
        <v>82</v>
      </c>
      <c r="AW189" s="11" t="s">
        <v>37</v>
      </c>
      <c r="AX189" s="11" t="s">
        <v>74</v>
      </c>
      <c r="AY189" s="214" t="s">
        <v>159</v>
      </c>
    </row>
    <row r="190" spans="2:65" s="12" customFormat="1" ht="12" x14ac:dyDescent="0.3">
      <c r="B190" s="215"/>
      <c r="C190" s="216"/>
      <c r="D190" s="206" t="s">
        <v>168</v>
      </c>
      <c r="E190" s="217" t="s">
        <v>30</v>
      </c>
      <c r="F190" s="218" t="s">
        <v>721</v>
      </c>
      <c r="G190" s="216"/>
      <c r="H190" s="219">
        <v>7</v>
      </c>
      <c r="I190" s="220"/>
      <c r="J190" s="216"/>
      <c r="K190" s="216"/>
      <c r="L190" s="221"/>
      <c r="M190" s="222"/>
      <c r="N190" s="223"/>
      <c r="O190" s="223"/>
      <c r="P190" s="223"/>
      <c r="Q190" s="223"/>
      <c r="R190" s="223"/>
      <c r="S190" s="223"/>
      <c r="T190" s="224"/>
      <c r="AT190" s="225" t="s">
        <v>168</v>
      </c>
      <c r="AU190" s="225" t="s">
        <v>84</v>
      </c>
      <c r="AV190" s="12" t="s">
        <v>84</v>
      </c>
      <c r="AW190" s="12" t="s">
        <v>37</v>
      </c>
      <c r="AX190" s="12" t="s">
        <v>74</v>
      </c>
      <c r="AY190" s="225" t="s">
        <v>159</v>
      </c>
    </row>
    <row r="191" spans="2:65" s="13" customFormat="1" ht="12" x14ac:dyDescent="0.3">
      <c r="B191" s="226"/>
      <c r="C191" s="227"/>
      <c r="D191" s="206" t="s">
        <v>168</v>
      </c>
      <c r="E191" s="228" t="s">
        <v>30</v>
      </c>
      <c r="F191" s="229" t="s">
        <v>186</v>
      </c>
      <c r="G191" s="227"/>
      <c r="H191" s="230">
        <v>28.6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AT191" s="236" t="s">
        <v>168</v>
      </c>
      <c r="AU191" s="236" t="s">
        <v>84</v>
      </c>
      <c r="AV191" s="13" t="s">
        <v>166</v>
      </c>
      <c r="AW191" s="13" t="s">
        <v>37</v>
      </c>
      <c r="AX191" s="13" t="s">
        <v>82</v>
      </c>
      <c r="AY191" s="236" t="s">
        <v>159</v>
      </c>
    </row>
    <row r="192" spans="2:65" s="1" customFormat="1" ht="38.25" customHeight="1" x14ac:dyDescent="0.3">
      <c r="B192" s="41"/>
      <c r="C192" s="192" t="s">
        <v>257</v>
      </c>
      <c r="D192" s="192" t="s">
        <v>161</v>
      </c>
      <c r="E192" s="193" t="s">
        <v>188</v>
      </c>
      <c r="F192" s="194" t="s">
        <v>189</v>
      </c>
      <c r="G192" s="195" t="s">
        <v>164</v>
      </c>
      <c r="H192" s="196">
        <v>31.7</v>
      </c>
      <c r="I192" s="197"/>
      <c r="J192" s="198">
        <f>ROUND(I192*H192,2)</f>
        <v>0</v>
      </c>
      <c r="K192" s="194" t="s">
        <v>165</v>
      </c>
      <c r="L192" s="61"/>
      <c r="M192" s="199" t="s">
        <v>30</v>
      </c>
      <c r="N192" s="200" t="s">
        <v>45</v>
      </c>
      <c r="O192" s="42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AR192" s="24" t="s">
        <v>166</v>
      </c>
      <c r="AT192" s="24" t="s">
        <v>161</v>
      </c>
      <c r="AU192" s="24" t="s">
        <v>84</v>
      </c>
      <c r="AY192" s="24" t="s">
        <v>159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24" t="s">
        <v>82</v>
      </c>
      <c r="BK192" s="203">
        <f>ROUND(I192*H192,2)</f>
        <v>0</v>
      </c>
      <c r="BL192" s="24" t="s">
        <v>166</v>
      </c>
      <c r="BM192" s="24" t="s">
        <v>2352</v>
      </c>
    </row>
    <row r="193" spans="2:65" s="11" customFormat="1" ht="12" x14ac:dyDescent="0.3">
      <c r="B193" s="204"/>
      <c r="C193" s="205"/>
      <c r="D193" s="206" t="s">
        <v>168</v>
      </c>
      <c r="E193" s="207" t="s">
        <v>30</v>
      </c>
      <c r="F193" s="208" t="s">
        <v>2334</v>
      </c>
      <c r="G193" s="205"/>
      <c r="H193" s="207" t="s">
        <v>30</v>
      </c>
      <c r="I193" s="209"/>
      <c r="J193" s="205"/>
      <c r="K193" s="205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168</v>
      </c>
      <c r="AU193" s="214" t="s">
        <v>84</v>
      </c>
      <c r="AV193" s="11" t="s">
        <v>82</v>
      </c>
      <c r="AW193" s="11" t="s">
        <v>37</v>
      </c>
      <c r="AX193" s="11" t="s">
        <v>74</v>
      </c>
      <c r="AY193" s="214" t="s">
        <v>159</v>
      </c>
    </row>
    <row r="194" spans="2:65" s="11" customFormat="1" ht="12" x14ac:dyDescent="0.3">
      <c r="B194" s="204"/>
      <c r="C194" s="205"/>
      <c r="D194" s="206" t="s">
        <v>168</v>
      </c>
      <c r="E194" s="207" t="s">
        <v>30</v>
      </c>
      <c r="F194" s="208" t="s">
        <v>2335</v>
      </c>
      <c r="G194" s="205"/>
      <c r="H194" s="207" t="s">
        <v>30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168</v>
      </c>
      <c r="AU194" s="214" t="s">
        <v>84</v>
      </c>
      <c r="AV194" s="11" t="s">
        <v>82</v>
      </c>
      <c r="AW194" s="11" t="s">
        <v>37</v>
      </c>
      <c r="AX194" s="11" t="s">
        <v>74</v>
      </c>
      <c r="AY194" s="214" t="s">
        <v>159</v>
      </c>
    </row>
    <row r="195" spans="2:65" s="12" customFormat="1" ht="12" x14ac:dyDescent="0.3">
      <c r="B195" s="215"/>
      <c r="C195" s="216"/>
      <c r="D195" s="206" t="s">
        <v>168</v>
      </c>
      <c r="E195" s="217" t="s">
        <v>30</v>
      </c>
      <c r="F195" s="218" t="s">
        <v>2336</v>
      </c>
      <c r="G195" s="216"/>
      <c r="H195" s="219">
        <v>92</v>
      </c>
      <c r="I195" s="220"/>
      <c r="J195" s="216"/>
      <c r="K195" s="216"/>
      <c r="L195" s="221"/>
      <c r="M195" s="222"/>
      <c r="N195" s="223"/>
      <c r="O195" s="223"/>
      <c r="P195" s="223"/>
      <c r="Q195" s="223"/>
      <c r="R195" s="223"/>
      <c r="S195" s="223"/>
      <c r="T195" s="224"/>
      <c r="AT195" s="225" t="s">
        <v>168</v>
      </c>
      <c r="AU195" s="225" t="s">
        <v>84</v>
      </c>
      <c r="AV195" s="12" t="s">
        <v>84</v>
      </c>
      <c r="AW195" s="12" t="s">
        <v>37</v>
      </c>
      <c r="AX195" s="12" t="s">
        <v>74</v>
      </c>
      <c r="AY195" s="225" t="s">
        <v>159</v>
      </c>
    </row>
    <row r="196" spans="2:65" s="11" customFormat="1" ht="12" x14ac:dyDescent="0.3">
      <c r="B196" s="204"/>
      <c r="C196" s="205"/>
      <c r="D196" s="206" t="s">
        <v>168</v>
      </c>
      <c r="E196" s="207" t="s">
        <v>30</v>
      </c>
      <c r="F196" s="208" t="s">
        <v>2353</v>
      </c>
      <c r="G196" s="205"/>
      <c r="H196" s="207" t="s">
        <v>30</v>
      </c>
      <c r="I196" s="209"/>
      <c r="J196" s="205"/>
      <c r="K196" s="205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168</v>
      </c>
      <c r="AU196" s="214" t="s">
        <v>84</v>
      </c>
      <c r="AV196" s="11" t="s">
        <v>82</v>
      </c>
      <c r="AW196" s="11" t="s">
        <v>37</v>
      </c>
      <c r="AX196" s="11" t="s">
        <v>74</v>
      </c>
      <c r="AY196" s="214" t="s">
        <v>159</v>
      </c>
    </row>
    <row r="197" spans="2:65" s="12" customFormat="1" ht="12" x14ac:dyDescent="0.3">
      <c r="B197" s="215"/>
      <c r="C197" s="216"/>
      <c r="D197" s="206" t="s">
        <v>168</v>
      </c>
      <c r="E197" s="217" t="s">
        <v>30</v>
      </c>
      <c r="F197" s="218" t="s">
        <v>2354</v>
      </c>
      <c r="G197" s="216"/>
      <c r="H197" s="219">
        <v>-60.3</v>
      </c>
      <c r="I197" s="220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AT197" s="225" t="s">
        <v>168</v>
      </c>
      <c r="AU197" s="225" t="s">
        <v>84</v>
      </c>
      <c r="AV197" s="12" t="s">
        <v>84</v>
      </c>
      <c r="AW197" s="12" t="s">
        <v>37</v>
      </c>
      <c r="AX197" s="12" t="s">
        <v>74</v>
      </c>
      <c r="AY197" s="225" t="s">
        <v>159</v>
      </c>
    </row>
    <row r="198" spans="2:65" s="13" customFormat="1" ht="12" x14ac:dyDescent="0.3">
      <c r="B198" s="226"/>
      <c r="C198" s="227"/>
      <c r="D198" s="206" t="s">
        <v>168</v>
      </c>
      <c r="E198" s="228" t="s">
        <v>30</v>
      </c>
      <c r="F198" s="229" t="s">
        <v>186</v>
      </c>
      <c r="G198" s="227"/>
      <c r="H198" s="230">
        <v>31.7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AT198" s="236" t="s">
        <v>168</v>
      </c>
      <c r="AU198" s="236" t="s">
        <v>84</v>
      </c>
      <c r="AV198" s="13" t="s">
        <v>166</v>
      </c>
      <c r="AW198" s="13" t="s">
        <v>37</v>
      </c>
      <c r="AX198" s="13" t="s">
        <v>82</v>
      </c>
      <c r="AY198" s="236" t="s">
        <v>159</v>
      </c>
    </row>
    <row r="199" spans="2:65" s="1" customFormat="1" ht="51" customHeight="1" x14ac:dyDescent="0.3">
      <c r="B199" s="41"/>
      <c r="C199" s="192" t="s">
        <v>10</v>
      </c>
      <c r="D199" s="192" t="s">
        <v>161</v>
      </c>
      <c r="E199" s="193" t="s">
        <v>194</v>
      </c>
      <c r="F199" s="194" t="s">
        <v>195</v>
      </c>
      <c r="G199" s="195" t="s">
        <v>164</v>
      </c>
      <c r="H199" s="196">
        <v>222</v>
      </c>
      <c r="I199" s="197"/>
      <c r="J199" s="198">
        <f>ROUND(I199*H199,2)</f>
        <v>0</v>
      </c>
      <c r="K199" s="194" t="s">
        <v>165</v>
      </c>
      <c r="L199" s="61"/>
      <c r="M199" s="199" t="s">
        <v>30</v>
      </c>
      <c r="N199" s="200" t="s">
        <v>45</v>
      </c>
      <c r="O199" s="42"/>
      <c r="P199" s="201">
        <f>O199*H199</f>
        <v>0</v>
      </c>
      <c r="Q199" s="201">
        <v>0</v>
      </c>
      <c r="R199" s="201">
        <f>Q199*H199</f>
        <v>0</v>
      </c>
      <c r="S199" s="201">
        <v>0</v>
      </c>
      <c r="T199" s="202">
        <f>S199*H199</f>
        <v>0</v>
      </c>
      <c r="AR199" s="24" t="s">
        <v>166</v>
      </c>
      <c r="AT199" s="24" t="s">
        <v>161</v>
      </c>
      <c r="AU199" s="24" t="s">
        <v>84</v>
      </c>
      <c r="AY199" s="24" t="s">
        <v>159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24" t="s">
        <v>82</v>
      </c>
      <c r="BK199" s="203">
        <f>ROUND(I199*H199,2)</f>
        <v>0</v>
      </c>
      <c r="BL199" s="24" t="s">
        <v>166</v>
      </c>
      <c r="BM199" s="24" t="s">
        <v>2355</v>
      </c>
    </row>
    <row r="200" spans="2:65" s="11" customFormat="1" ht="12" x14ac:dyDescent="0.3">
      <c r="B200" s="204"/>
      <c r="C200" s="205"/>
      <c r="D200" s="206" t="s">
        <v>168</v>
      </c>
      <c r="E200" s="207" t="s">
        <v>30</v>
      </c>
      <c r="F200" s="208" t="s">
        <v>197</v>
      </c>
      <c r="G200" s="205"/>
      <c r="H200" s="207" t="s">
        <v>30</v>
      </c>
      <c r="I200" s="209"/>
      <c r="J200" s="205"/>
      <c r="K200" s="205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168</v>
      </c>
      <c r="AU200" s="214" t="s">
        <v>84</v>
      </c>
      <c r="AV200" s="11" t="s">
        <v>82</v>
      </c>
      <c r="AW200" s="11" t="s">
        <v>37</v>
      </c>
      <c r="AX200" s="11" t="s">
        <v>74</v>
      </c>
      <c r="AY200" s="214" t="s">
        <v>159</v>
      </c>
    </row>
    <row r="201" spans="2:65" s="12" customFormat="1" ht="12" x14ac:dyDescent="0.3">
      <c r="B201" s="215"/>
      <c r="C201" s="216"/>
      <c r="D201" s="206" t="s">
        <v>168</v>
      </c>
      <c r="E201" s="217" t="s">
        <v>30</v>
      </c>
      <c r="F201" s="218" t="s">
        <v>2356</v>
      </c>
      <c r="G201" s="216"/>
      <c r="H201" s="219">
        <v>222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168</v>
      </c>
      <c r="AU201" s="225" t="s">
        <v>84</v>
      </c>
      <c r="AV201" s="12" t="s">
        <v>84</v>
      </c>
      <c r="AW201" s="12" t="s">
        <v>37</v>
      </c>
      <c r="AX201" s="12" t="s">
        <v>82</v>
      </c>
      <c r="AY201" s="225" t="s">
        <v>159</v>
      </c>
    </row>
    <row r="202" spans="2:65" s="1" customFormat="1" ht="25.5" customHeight="1" x14ac:dyDescent="0.3">
      <c r="B202" s="41"/>
      <c r="C202" s="192" t="s">
        <v>271</v>
      </c>
      <c r="D202" s="192" t="s">
        <v>161</v>
      </c>
      <c r="E202" s="193" t="s">
        <v>2357</v>
      </c>
      <c r="F202" s="194" t="s">
        <v>2358</v>
      </c>
      <c r="G202" s="195" t="s">
        <v>164</v>
      </c>
      <c r="H202" s="196">
        <v>31.7</v>
      </c>
      <c r="I202" s="197"/>
      <c r="J202" s="198">
        <f>ROUND(I202*H202,2)</f>
        <v>0</v>
      </c>
      <c r="K202" s="194" t="s">
        <v>165</v>
      </c>
      <c r="L202" s="61"/>
      <c r="M202" s="199" t="s">
        <v>30</v>
      </c>
      <c r="N202" s="200" t="s">
        <v>45</v>
      </c>
      <c r="O202" s="42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AR202" s="24" t="s">
        <v>166</v>
      </c>
      <c r="AT202" s="24" t="s">
        <v>161</v>
      </c>
      <c r="AU202" s="24" t="s">
        <v>84</v>
      </c>
      <c r="AY202" s="24" t="s">
        <v>159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24" t="s">
        <v>82</v>
      </c>
      <c r="BK202" s="203">
        <f>ROUND(I202*H202,2)</f>
        <v>0</v>
      </c>
      <c r="BL202" s="24" t="s">
        <v>166</v>
      </c>
      <c r="BM202" s="24" t="s">
        <v>2359</v>
      </c>
    </row>
    <row r="203" spans="2:65" s="11" customFormat="1" ht="12" x14ac:dyDescent="0.3">
      <c r="B203" s="204"/>
      <c r="C203" s="205"/>
      <c r="D203" s="206" t="s">
        <v>168</v>
      </c>
      <c r="E203" s="207" t="s">
        <v>30</v>
      </c>
      <c r="F203" s="208" t="s">
        <v>203</v>
      </c>
      <c r="G203" s="205"/>
      <c r="H203" s="207" t="s">
        <v>30</v>
      </c>
      <c r="I203" s="209"/>
      <c r="J203" s="205"/>
      <c r="K203" s="205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168</v>
      </c>
      <c r="AU203" s="214" t="s">
        <v>84</v>
      </c>
      <c r="AV203" s="11" t="s">
        <v>82</v>
      </c>
      <c r="AW203" s="11" t="s">
        <v>37</v>
      </c>
      <c r="AX203" s="11" t="s">
        <v>74</v>
      </c>
      <c r="AY203" s="214" t="s">
        <v>159</v>
      </c>
    </row>
    <row r="204" spans="2:65" s="12" customFormat="1" ht="12" x14ac:dyDescent="0.3">
      <c r="B204" s="215"/>
      <c r="C204" s="216"/>
      <c r="D204" s="206" t="s">
        <v>168</v>
      </c>
      <c r="E204" s="217" t="s">
        <v>30</v>
      </c>
      <c r="F204" s="218" t="s">
        <v>2360</v>
      </c>
      <c r="G204" s="216"/>
      <c r="H204" s="219">
        <v>31.7</v>
      </c>
      <c r="I204" s="220"/>
      <c r="J204" s="216"/>
      <c r="K204" s="216"/>
      <c r="L204" s="221"/>
      <c r="M204" s="222"/>
      <c r="N204" s="223"/>
      <c r="O204" s="223"/>
      <c r="P204" s="223"/>
      <c r="Q204" s="223"/>
      <c r="R204" s="223"/>
      <c r="S204" s="223"/>
      <c r="T204" s="224"/>
      <c r="AT204" s="225" t="s">
        <v>168</v>
      </c>
      <c r="AU204" s="225" t="s">
        <v>84</v>
      </c>
      <c r="AV204" s="12" t="s">
        <v>84</v>
      </c>
      <c r="AW204" s="12" t="s">
        <v>37</v>
      </c>
      <c r="AX204" s="12" t="s">
        <v>82</v>
      </c>
      <c r="AY204" s="225" t="s">
        <v>159</v>
      </c>
    </row>
    <row r="205" spans="2:65" s="1" customFormat="1" ht="16.5" customHeight="1" x14ac:dyDescent="0.3">
      <c r="B205" s="41"/>
      <c r="C205" s="192" t="s">
        <v>276</v>
      </c>
      <c r="D205" s="192" t="s">
        <v>161</v>
      </c>
      <c r="E205" s="193" t="s">
        <v>200</v>
      </c>
      <c r="F205" s="194" t="s">
        <v>201</v>
      </c>
      <c r="G205" s="195" t="s">
        <v>164</v>
      </c>
      <c r="H205" s="196">
        <v>31.7</v>
      </c>
      <c r="I205" s="197"/>
      <c r="J205" s="198">
        <f>ROUND(I205*H205,2)</f>
        <v>0</v>
      </c>
      <c r="K205" s="194" t="s">
        <v>165</v>
      </c>
      <c r="L205" s="61"/>
      <c r="M205" s="199" t="s">
        <v>30</v>
      </c>
      <c r="N205" s="200" t="s">
        <v>45</v>
      </c>
      <c r="O205" s="42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AR205" s="24" t="s">
        <v>166</v>
      </c>
      <c r="AT205" s="24" t="s">
        <v>161</v>
      </c>
      <c r="AU205" s="24" t="s">
        <v>84</v>
      </c>
      <c r="AY205" s="24" t="s">
        <v>159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24" t="s">
        <v>82</v>
      </c>
      <c r="BK205" s="203">
        <f>ROUND(I205*H205,2)</f>
        <v>0</v>
      </c>
      <c r="BL205" s="24" t="s">
        <v>166</v>
      </c>
      <c r="BM205" s="24" t="s">
        <v>2361</v>
      </c>
    </row>
    <row r="206" spans="2:65" s="11" customFormat="1" ht="12" x14ac:dyDescent="0.3">
      <c r="B206" s="204"/>
      <c r="C206" s="205"/>
      <c r="D206" s="206" t="s">
        <v>168</v>
      </c>
      <c r="E206" s="207" t="s">
        <v>30</v>
      </c>
      <c r="F206" s="208" t="s">
        <v>203</v>
      </c>
      <c r="G206" s="205"/>
      <c r="H206" s="207" t="s">
        <v>30</v>
      </c>
      <c r="I206" s="209"/>
      <c r="J206" s="205"/>
      <c r="K206" s="205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168</v>
      </c>
      <c r="AU206" s="214" t="s">
        <v>84</v>
      </c>
      <c r="AV206" s="11" t="s">
        <v>82</v>
      </c>
      <c r="AW206" s="11" t="s">
        <v>37</v>
      </c>
      <c r="AX206" s="11" t="s">
        <v>74</v>
      </c>
      <c r="AY206" s="214" t="s">
        <v>159</v>
      </c>
    </row>
    <row r="207" spans="2:65" s="12" customFormat="1" ht="12" x14ac:dyDescent="0.3">
      <c r="B207" s="215"/>
      <c r="C207" s="216"/>
      <c r="D207" s="206" t="s">
        <v>168</v>
      </c>
      <c r="E207" s="217" t="s">
        <v>30</v>
      </c>
      <c r="F207" s="218" t="s">
        <v>2360</v>
      </c>
      <c r="G207" s="216"/>
      <c r="H207" s="219">
        <v>31.7</v>
      </c>
      <c r="I207" s="220"/>
      <c r="J207" s="216"/>
      <c r="K207" s="216"/>
      <c r="L207" s="221"/>
      <c r="M207" s="222"/>
      <c r="N207" s="223"/>
      <c r="O207" s="223"/>
      <c r="P207" s="223"/>
      <c r="Q207" s="223"/>
      <c r="R207" s="223"/>
      <c r="S207" s="223"/>
      <c r="T207" s="224"/>
      <c r="AT207" s="225" t="s">
        <v>168</v>
      </c>
      <c r="AU207" s="225" t="s">
        <v>84</v>
      </c>
      <c r="AV207" s="12" t="s">
        <v>84</v>
      </c>
      <c r="AW207" s="12" t="s">
        <v>37</v>
      </c>
      <c r="AX207" s="12" t="s">
        <v>82</v>
      </c>
      <c r="AY207" s="225" t="s">
        <v>159</v>
      </c>
    </row>
    <row r="208" spans="2:65" s="1" customFormat="1" ht="16.5" customHeight="1" x14ac:dyDescent="0.3">
      <c r="B208" s="41"/>
      <c r="C208" s="192" t="s">
        <v>282</v>
      </c>
      <c r="D208" s="192" t="s">
        <v>161</v>
      </c>
      <c r="E208" s="193" t="s">
        <v>206</v>
      </c>
      <c r="F208" s="194" t="s">
        <v>207</v>
      </c>
      <c r="G208" s="195" t="s">
        <v>208</v>
      </c>
      <c r="H208" s="196">
        <v>47.6</v>
      </c>
      <c r="I208" s="197"/>
      <c r="J208" s="198">
        <f>ROUND(I208*H208,2)</f>
        <v>0</v>
      </c>
      <c r="K208" s="194" t="s">
        <v>165</v>
      </c>
      <c r="L208" s="61"/>
      <c r="M208" s="199" t="s">
        <v>30</v>
      </c>
      <c r="N208" s="200" t="s">
        <v>45</v>
      </c>
      <c r="O208" s="42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AR208" s="24" t="s">
        <v>166</v>
      </c>
      <c r="AT208" s="24" t="s">
        <v>161</v>
      </c>
      <c r="AU208" s="24" t="s">
        <v>84</v>
      </c>
      <c r="AY208" s="24" t="s">
        <v>159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24" t="s">
        <v>82</v>
      </c>
      <c r="BK208" s="203">
        <f>ROUND(I208*H208,2)</f>
        <v>0</v>
      </c>
      <c r="BL208" s="24" t="s">
        <v>166</v>
      </c>
      <c r="BM208" s="24" t="s">
        <v>2362</v>
      </c>
    </row>
    <row r="209" spans="2:65" s="11" customFormat="1" ht="12" x14ac:dyDescent="0.3">
      <c r="B209" s="204"/>
      <c r="C209" s="205"/>
      <c r="D209" s="206" t="s">
        <v>168</v>
      </c>
      <c r="E209" s="207" t="s">
        <v>30</v>
      </c>
      <c r="F209" s="208" t="s">
        <v>203</v>
      </c>
      <c r="G209" s="205"/>
      <c r="H209" s="207" t="s">
        <v>30</v>
      </c>
      <c r="I209" s="209"/>
      <c r="J209" s="205"/>
      <c r="K209" s="205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168</v>
      </c>
      <c r="AU209" s="214" t="s">
        <v>84</v>
      </c>
      <c r="AV209" s="11" t="s">
        <v>82</v>
      </c>
      <c r="AW209" s="11" t="s">
        <v>37</v>
      </c>
      <c r="AX209" s="11" t="s">
        <v>74</v>
      </c>
      <c r="AY209" s="214" t="s">
        <v>159</v>
      </c>
    </row>
    <row r="210" spans="2:65" s="12" customFormat="1" ht="12" x14ac:dyDescent="0.3">
      <c r="B210" s="215"/>
      <c r="C210" s="216"/>
      <c r="D210" s="206" t="s">
        <v>168</v>
      </c>
      <c r="E210" s="217" t="s">
        <v>30</v>
      </c>
      <c r="F210" s="218" t="s">
        <v>2363</v>
      </c>
      <c r="G210" s="216"/>
      <c r="H210" s="219">
        <v>47.6</v>
      </c>
      <c r="I210" s="220"/>
      <c r="J210" s="216"/>
      <c r="K210" s="216"/>
      <c r="L210" s="221"/>
      <c r="M210" s="222"/>
      <c r="N210" s="223"/>
      <c r="O210" s="223"/>
      <c r="P210" s="223"/>
      <c r="Q210" s="223"/>
      <c r="R210" s="223"/>
      <c r="S210" s="223"/>
      <c r="T210" s="224"/>
      <c r="AT210" s="225" t="s">
        <v>168</v>
      </c>
      <c r="AU210" s="225" t="s">
        <v>84</v>
      </c>
      <c r="AV210" s="12" t="s">
        <v>84</v>
      </c>
      <c r="AW210" s="12" t="s">
        <v>37</v>
      </c>
      <c r="AX210" s="12" t="s">
        <v>82</v>
      </c>
      <c r="AY210" s="225" t="s">
        <v>159</v>
      </c>
    </row>
    <row r="211" spans="2:65" s="1" customFormat="1" ht="25.5" customHeight="1" x14ac:dyDescent="0.3">
      <c r="B211" s="41"/>
      <c r="C211" s="192" t="s">
        <v>289</v>
      </c>
      <c r="D211" s="192" t="s">
        <v>161</v>
      </c>
      <c r="E211" s="193" t="s">
        <v>212</v>
      </c>
      <c r="F211" s="194" t="s">
        <v>213</v>
      </c>
      <c r="G211" s="195" t="s">
        <v>214</v>
      </c>
      <c r="H211" s="196">
        <v>20</v>
      </c>
      <c r="I211" s="197"/>
      <c r="J211" s="198">
        <f>ROUND(I211*H211,2)</f>
        <v>0</v>
      </c>
      <c r="K211" s="194" t="s">
        <v>165</v>
      </c>
      <c r="L211" s="61"/>
      <c r="M211" s="199" t="s">
        <v>30</v>
      </c>
      <c r="N211" s="200" t="s">
        <v>45</v>
      </c>
      <c r="O211" s="42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AR211" s="24" t="s">
        <v>166</v>
      </c>
      <c r="AT211" s="24" t="s">
        <v>161</v>
      </c>
      <c r="AU211" s="24" t="s">
        <v>84</v>
      </c>
      <c r="AY211" s="24" t="s">
        <v>159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24" t="s">
        <v>82</v>
      </c>
      <c r="BK211" s="203">
        <f>ROUND(I211*H211,2)</f>
        <v>0</v>
      </c>
      <c r="BL211" s="24" t="s">
        <v>166</v>
      </c>
      <c r="BM211" s="24" t="s">
        <v>2364</v>
      </c>
    </row>
    <row r="212" spans="2:65" s="10" customFormat="1" ht="29.85" customHeight="1" x14ac:dyDescent="0.35">
      <c r="B212" s="176"/>
      <c r="C212" s="177"/>
      <c r="D212" s="178" t="s">
        <v>73</v>
      </c>
      <c r="E212" s="190" t="s">
        <v>166</v>
      </c>
      <c r="F212" s="190" t="s">
        <v>347</v>
      </c>
      <c r="G212" s="177"/>
      <c r="H212" s="177"/>
      <c r="I212" s="180"/>
      <c r="J212" s="191">
        <f>BK212</f>
        <v>0</v>
      </c>
      <c r="K212" s="177"/>
      <c r="L212" s="182"/>
      <c r="M212" s="183"/>
      <c r="N212" s="184"/>
      <c r="O212" s="184"/>
      <c r="P212" s="185">
        <f>SUM(P213:P221)</f>
        <v>0</v>
      </c>
      <c r="Q212" s="184"/>
      <c r="R212" s="185">
        <f>SUM(R213:R221)</f>
        <v>0</v>
      </c>
      <c r="S212" s="184"/>
      <c r="T212" s="186">
        <f>SUM(T213:T221)</f>
        <v>0</v>
      </c>
      <c r="AR212" s="187" t="s">
        <v>82</v>
      </c>
      <c r="AT212" s="188" t="s">
        <v>73</v>
      </c>
      <c r="AU212" s="188" t="s">
        <v>82</v>
      </c>
      <c r="AY212" s="187" t="s">
        <v>159</v>
      </c>
      <c r="BK212" s="189">
        <f>SUM(BK213:BK221)</f>
        <v>0</v>
      </c>
    </row>
    <row r="213" spans="2:65" s="1" customFormat="1" ht="25.5" customHeight="1" x14ac:dyDescent="0.3">
      <c r="B213" s="41"/>
      <c r="C213" s="192" t="s">
        <v>294</v>
      </c>
      <c r="D213" s="192" t="s">
        <v>161</v>
      </c>
      <c r="E213" s="193" t="s">
        <v>2365</v>
      </c>
      <c r="F213" s="194" t="s">
        <v>2366</v>
      </c>
      <c r="G213" s="195" t="s">
        <v>164</v>
      </c>
      <c r="H213" s="196">
        <v>7</v>
      </c>
      <c r="I213" s="197"/>
      <c r="J213" s="198">
        <f>ROUND(I213*H213,2)</f>
        <v>0</v>
      </c>
      <c r="K213" s="194" t="s">
        <v>165</v>
      </c>
      <c r="L213" s="61"/>
      <c r="M213" s="199" t="s">
        <v>30</v>
      </c>
      <c r="N213" s="200" t="s">
        <v>45</v>
      </c>
      <c r="O213" s="42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AR213" s="24" t="s">
        <v>166</v>
      </c>
      <c r="AT213" s="24" t="s">
        <v>161</v>
      </c>
      <c r="AU213" s="24" t="s">
        <v>84</v>
      </c>
      <c r="AY213" s="24" t="s">
        <v>159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24" t="s">
        <v>82</v>
      </c>
      <c r="BK213" s="203">
        <f>ROUND(I213*H213,2)</f>
        <v>0</v>
      </c>
      <c r="BL213" s="24" t="s">
        <v>166</v>
      </c>
      <c r="BM213" s="24" t="s">
        <v>2367</v>
      </c>
    </row>
    <row r="214" spans="2:65" s="11" customFormat="1" ht="12" x14ac:dyDescent="0.3">
      <c r="B214" s="204"/>
      <c r="C214" s="205"/>
      <c r="D214" s="206" t="s">
        <v>168</v>
      </c>
      <c r="E214" s="207" t="s">
        <v>30</v>
      </c>
      <c r="F214" s="208" t="s">
        <v>2304</v>
      </c>
      <c r="G214" s="205"/>
      <c r="H214" s="207" t="s">
        <v>30</v>
      </c>
      <c r="I214" s="209"/>
      <c r="J214" s="205"/>
      <c r="K214" s="205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168</v>
      </c>
      <c r="AU214" s="214" t="s">
        <v>84</v>
      </c>
      <c r="AV214" s="11" t="s">
        <v>82</v>
      </c>
      <c r="AW214" s="11" t="s">
        <v>37</v>
      </c>
      <c r="AX214" s="11" t="s">
        <v>74</v>
      </c>
      <c r="AY214" s="214" t="s">
        <v>159</v>
      </c>
    </row>
    <row r="215" spans="2:65" s="12" customFormat="1" ht="12" x14ac:dyDescent="0.3">
      <c r="B215" s="215"/>
      <c r="C215" s="216"/>
      <c r="D215" s="206" t="s">
        <v>168</v>
      </c>
      <c r="E215" s="217" t="s">
        <v>30</v>
      </c>
      <c r="F215" s="218" t="s">
        <v>2368</v>
      </c>
      <c r="G215" s="216"/>
      <c r="H215" s="219">
        <v>0.77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AT215" s="225" t="s">
        <v>168</v>
      </c>
      <c r="AU215" s="225" t="s">
        <v>84</v>
      </c>
      <c r="AV215" s="12" t="s">
        <v>84</v>
      </c>
      <c r="AW215" s="12" t="s">
        <v>37</v>
      </c>
      <c r="AX215" s="12" t="s">
        <v>74</v>
      </c>
      <c r="AY215" s="225" t="s">
        <v>159</v>
      </c>
    </row>
    <row r="216" spans="2:65" s="11" customFormat="1" ht="12" x14ac:dyDescent="0.3">
      <c r="B216" s="204"/>
      <c r="C216" s="205"/>
      <c r="D216" s="206" t="s">
        <v>168</v>
      </c>
      <c r="E216" s="207" t="s">
        <v>30</v>
      </c>
      <c r="F216" s="208" t="s">
        <v>2369</v>
      </c>
      <c r="G216" s="205"/>
      <c r="H216" s="207" t="s">
        <v>30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168</v>
      </c>
      <c r="AU216" s="214" t="s">
        <v>84</v>
      </c>
      <c r="AV216" s="11" t="s">
        <v>82</v>
      </c>
      <c r="AW216" s="11" t="s">
        <v>37</v>
      </c>
      <c r="AX216" s="11" t="s">
        <v>74</v>
      </c>
      <c r="AY216" s="214" t="s">
        <v>159</v>
      </c>
    </row>
    <row r="217" spans="2:65" s="12" customFormat="1" ht="12" x14ac:dyDescent="0.3">
      <c r="B217" s="215"/>
      <c r="C217" s="216"/>
      <c r="D217" s="206" t="s">
        <v>168</v>
      </c>
      <c r="E217" s="217" t="s">
        <v>30</v>
      </c>
      <c r="F217" s="218" t="s">
        <v>2370</v>
      </c>
      <c r="G217" s="216"/>
      <c r="H217" s="219">
        <v>3.85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168</v>
      </c>
      <c r="AU217" s="225" t="s">
        <v>84</v>
      </c>
      <c r="AV217" s="12" t="s">
        <v>84</v>
      </c>
      <c r="AW217" s="12" t="s">
        <v>37</v>
      </c>
      <c r="AX217" s="12" t="s">
        <v>74</v>
      </c>
      <c r="AY217" s="225" t="s">
        <v>159</v>
      </c>
    </row>
    <row r="218" spans="2:65" s="11" customFormat="1" ht="12" x14ac:dyDescent="0.3">
      <c r="B218" s="204"/>
      <c r="C218" s="205"/>
      <c r="D218" s="206" t="s">
        <v>168</v>
      </c>
      <c r="E218" s="207" t="s">
        <v>30</v>
      </c>
      <c r="F218" s="208" t="s">
        <v>2371</v>
      </c>
      <c r="G218" s="205"/>
      <c r="H218" s="207" t="s">
        <v>30</v>
      </c>
      <c r="I218" s="209"/>
      <c r="J218" s="205"/>
      <c r="K218" s="205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168</v>
      </c>
      <c r="AU218" s="214" t="s">
        <v>84</v>
      </c>
      <c r="AV218" s="11" t="s">
        <v>82</v>
      </c>
      <c r="AW218" s="11" t="s">
        <v>37</v>
      </c>
      <c r="AX218" s="11" t="s">
        <v>74</v>
      </c>
      <c r="AY218" s="214" t="s">
        <v>159</v>
      </c>
    </row>
    <row r="219" spans="2:65" s="12" customFormat="1" ht="12" x14ac:dyDescent="0.3">
      <c r="B219" s="215"/>
      <c r="C219" s="216"/>
      <c r="D219" s="206" t="s">
        <v>168</v>
      </c>
      <c r="E219" s="217" t="s">
        <v>30</v>
      </c>
      <c r="F219" s="218" t="s">
        <v>2372</v>
      </c>
      <c r="G219" s="216"/>
      <c r="H219" s="219">
        <v>0.90800000000000003</v>
      </c>
      <c r="I219" s="220"/>
      <c r="J219" s="216"/>
      <c r="K219" s="216"/>
      <c r="L219" s="221"/>
      <c r="M219" s="222"/>
      <c r="N219" s="223"/>
      <c r="O219" s="223"/>
      <c r="P219" s="223"/>
      <c r="Q219" s="223"/>
      <c r="R219" s="223"/>
      <c r="S219" s="223"/>
      <c r="T219" s="224"/>
      <c r="AT219" s="225" t="s">
        <v>168</v>
      </c>
      <c r="AU219" s="225" t="s">
        <v>84</v>
      </c>
      <c r="AV219" s="12" t="s">
        <v>84</v>
      </c>
      <c r="AW219" s="12" t="s">
        <v>37</v>
      </c>
      <c r="AX219" s="12" t="s">
        <v>74</v>
      </c>
      <c r="AY219" s="225" t="s">
        <v>159</v>
      </c>
    </row>
    <row r="220" spans="2:65" s="12" customFormat="1" ht="12" x14ac:dyDescent="0.3">
      <c r="B220" s="215"/>
      <c r="C220" s="216"/>
      <c r="D220" s="206" t="s">
        <v>168</v>
      </c>
      <c r="E220" s="217" t="s">
        <v>30</v>
      </c>
      <c r="F220" s="218" t="s">
        <v>2373</v>
      </c>
      <c r="G220" s="216"/>
      <c r="H220" s="219">
        <v>1.472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AT220" s="225" t="s">
        <v>168</v>
      </c>
      <c r="AU220" s="225" t="s">
        <v>84</v>
      </c>
      <c r="AV220" s="12" t="s">
        <v>84</v>
      </c>
      <c r="AW220" s="12" t="s">
        <v>37</v>
      </c>
      <c r="AX220" s="12" t="s">
        <v>74</v>
      </c>
      <c r="AY220" s="225" t="s">
        <v>159</v>
      </c>
    </row>
    <row r="221" spans="2:65" s="13" customFormat="1" ht="12" x14ac:dyDescent="0.3">
      <c r="B221" s="226"/>
      <c r="C221" s="227"/>
      <c r="D221" s="206" t="s">
        <v>168</v>
      </c>
      <c r="E221" s="228" t="s">
        <v>30</v>
      </c>
      <c r="F221" s="229" t="s">
        <v>186</v>
      </c>
      <c r="G221" s="227"/>
      <c r="H221" s="230">
        <v>7</v>
      </c>
      <c r="I221" s="231"/>
      <c r="J221" s="227"/>
      <c r="K221" s="227"/>
      <c r="L221" s="232"/>
      <c r="M221" s="233"/>
      <c r="N221" s="234"/>
      <c r="O221" s="234"/>
      <c r="P221" s="234"/>
      <c r="Q221" s="234"/>
      <c r="R221" s="234"/>
      <c r="S221" s="234"/>
      <c r="T221" s="235"/>
      <c r="AT221" s="236" t="s">
        <v>168</v>
      </c>
      <c r="AU221" s="236" t="s">
        <v>84</v>
      </c>
      <c r="AV221" s="13" t="s">
        <v>166</v>
      </c>
      <c r="AW221" s="13" t="s">
        <v>37</v>
      </c>
      <c r="AX221" s="13" t="s">
        <v>82</v>
      </c>
      <c r="AY221" s="236" t="s">
        <v>159</v>
      </c>
    </row>
    <row r="222" spans="2:65" s="10" customFormat="1" ht="29.85" customHeight="1" x14ac:dyDescent="0.35">
      <c r="B222" s="176"/>
      <c r="C222" s="177"/>
      <c r="D222" s="178" t="s">
        <v>73</v>
      </c>
      <c r="E222" s="190" t="s">
        <v>199</v>
      </c>
      <c r="F222" s="190" t="s">
        <v>412</v>
      </c>
      <c r="G222" s="177"/>
      <c r="H222" s="177"/>
      <c r="I222" s="180"/>
      <c r="J222" s="191">
        <f>BK222</f>
        <v>0</v>
      </c>
      <c r="K222" s="177"/>
      <c r="L222" s="182"/>
      <c r="M222" s="183"/>
      <c r="N222" s="184"/>
      <c r="O222" s="184"/>
      <c r="P222" s="185">
        <f>SUM(P223:P234)</f>
        <v>0</v>
      </c>
      <c r="Q222" s="184"/>
      <c r="R222" s="185">
        <f>SUM(R223:R234)</f>
        <v>5.9268000000000001</v>
      </c>
      <c r="S222" s="184"/>
      <c r="T222" s="186">
        <f>SUM(T223:T234)</f>
        <v>0</v>
      </c>
      <c r="AR222" s="187" t="s">
        <v>82</v>
      </c>
      <c r="AT222" s="188" t="s">
        <v>73</v>
      </c>
      <c r="AU222" s="188" t="s">
        <v>82</v>
      </c>
      <c r="AY222" s="187" t="s">
        <v>159</v>
      </c>
      <c r="BK222" s="189">
        <f>SUM(BK223:BK234)</f>
        <v>0</v>
      </c>
    </row>
    <row r="223" spans="2:65" s="1" customFormat="1" ht="51" customHeight="1" x14ac:dyDescent="0.3">
      <c r="B223" s="41"/>
      <c r="C223" s="192" t="s">
        <v>9</v>
      </c>
      <c r="D223" s="192" t="s">
        <v>161</v>
      </c>
      <c r="E223" s="193" t="s">
        <v>414</v>
      </c>
      <c r="F223" s="194" t="s">
        <v>415</v>
      </c>
      <c r="G223" s="195" t="s">
        <v>214</v>
      </c>
      <c r="H223" s="196">
        <v>22</v>
      </c>
      <c r="I223" s="197"/>
      <c r="J223" s="198">
        <f>ROUND(I223*H223,2)</f>
        <v>0</v>
      </c>
      <c r="K223" s="194" t="s">
        <v>165</v>
      </c>
      <c r="L223" s="61"/>
      <c r="M223" s="199" t="s">
        <v>30</v>
      </c>
      <c r="N223" s="200" t="s">
        <v>45</v>
      </c>
      <c r="O223" s="42"/>
      <c r="P223" s="201">
        <f>O223*H223</f>
        <v>0</v>
      </c>
      <c r="Q223" s="201">
        <v>8.5650000000000004E-2</v>
      </c>
      <c r="R223" s="201">
        <f>Q223*H223</f>
        <v>1.8843000000000001</v>
      </c>
      <c r="S223" s="201">
        <v>0</v>
      </c>
      <c r="T223" s="202">
        <f>S223*H223</f>
        <v>0</v>
      </c>
      <c r="AR223" s="24" t="s">
        <v>166</v>
      </c>
      <c r="AT223" s="24" t="s">
        <v>161</v>
      </c>
      <c r="AU223" s="24" t="s">
        <v>84</v>
      </c>
      <c r="AY223" s="24" t="s">
        <v>159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24" t="s">
        <v>82</v>
      </c>
      <c r="BK223" s="203">
        <f>ROUND(I223*H223,2)</f>
        <v>0</v>
      </c>
      <c r="BL223" s="24" t="s">
        <v>166</v>
      </c>
      <c r="BM223" s="24" t="s">
        <v>2374</v>
      </c>
    </row>
    <row r="224" spans="2:65" s="11" customFormat="1" ht="12" x14ac:dyDescent="0.3">
      <c r="B224" s="204"/>
      <c r="C224" s="205"/>
      <c r="D224" s="206" t="s">
        <v>168</v>
      </c>
      <c r="E224" s="207" t="s">
        <v>30</v>
      </c>
      <c r="F224" s="208" t="s">
        <v>2375</v>
      </c>
      <c r="G224" s="205"/>
      <c r="H224" s="207" t="s">
        <v>30</v>
      </c>
      <c r="I224" s="209"/>
      <c r="J224" s="205"/>
      <c r="K224" s="205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168</v>
      </c>
      <c r="AU224" s="214" t="s">
        <v>84</v>
      </c>
      <c r="AV224" s="11" t="s">
        <v>82</v>
      </c>
      <c r="AW224" s="11" t="s">
        <v>37</v>
      </c>
      <c r="AX224" s="11" t="s">
        <v>74</v>
      </c>
      <c r="AY224" s="214" t="s">
        <v>159</v>
      </c>
    </row>
    <row r="225" spans="2:65" s="11" customFormat="1" ht="12" x14ac:dyDescent="0.3">
      <c r="B225" s="204"/>
      <c r="C225" s="205"/>
      <c r="D225" s="206" t="s">
        <v>168</v>
      </c>
      <c r="E225" s="207" t="s">
        <v>30</v>
      </c>
      <c r="F225" s="208" t="s">
        <v>418</v>
      </c>
      <c r="G225" s="205"/>
      <c r="H225" s="207" t="s">
        <v>30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168</v>
      </c>
      <c r="AU225" s="214" t="s">
        <v>84</v>
      </c>
      <c r="AV225" s="11" t="s">
        <v>82</v>
      </c>
      <c r="AW225" s="11" t="s">
        <v>37</v>
      </c>
      <c r="AX225" s="11" t="s">
        <v>74</v>
      </c>
      <c r="AY225" s="214" t="s">
        <v>159</v>
      </c>
    </row>
    <row r="226" spans="2:65" s="12" customFormat="1" ht="12" x14ac:dyDescent="0.3">
      <c r="B226" s="215"/>
      <c r="C226" s="216"/>
      <c r="D226" s="206" t="s">
        <v>168</v>
      </c>
      <c r="E226" s="217" t="s">
        <v>30</v>
      </c>
      <c r="F226" s="218" t="s">
        <v>640</v>
      </c>
      <c r="G226" s="216"/>
      <c r="H226" s="219">
        <v>20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168</v>
      </c>
      <c r="AU226" s="225" t="s">
        <v>84</v>
      </c>
      <c r="AV226" s="12" t="s">
        <v>84</v>
      </c>
      <c r="AW226" s="12" t="s">
        <v>37</v>
      </c>
      <c r="AX226" s="12" t="s">
        <v>74</v>
      </c>
      <c r="AY226" s="225" t="s">
        <v>159</v>
      </c>
    </row>
    <row r="227" spans="2:65" s="12" customFormat="1" ht="12" x14ac:dyDescent="0.3">
      <c r="B227" s="215"/>
      <c r="C227" s="216"/>
      <c r="D227" s="206" t="s">
        <v>168</v>
      </c>
      <c r="E227" s="217" t="s">
        <v>30</v>
      </c>
      <c r="F227" s="218" t="s">
        <v>2376</v>
      </c>
      <c r="G227" s="216"/>
      <c r="H227" s="219">
        <v>2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168</v>
      </c>
      <c r="AU227" s="225" t="s">
        <v>84</v>
      </c>
      <c r="AV227" s="12" t="s">
        <v>84</v>
      </c>
      <c r="AW227" s="12" t="s">
        <v>37</v>
      </c>
      <c r="AX227" s="12" t="s">
        <v>74</v>
      </c>
      <c r="AY227" s="225" t="s">
        <v>159</v>
      </c>
    </row>
    <row r="228" spans="2:65" s="13" customFormat="1" ht="12" x14ac:dyDescent="0.3">
      <c r="B228" s="226"/>
      <c r="C228" s="227"/>
      <c r="D228" s="206" t="s">
        <v>168</v>
      </c>
      <c r="E228" s="228" t="s">
        <v>30</v>
      </c>
      <c r="F228" s="229" t="s">
        <v>186</v>
      </c>
      <c r="G228" s="227"/>
      <c r="H228" s="230">
        <v>22</v>
      </c>
      <c r="I228" s="231"/>
      <c r="J228" s="227"/>
      <c r="K228" s="227"/>
      <c r="L228" s="232"/>
      <c r="M228" s="233"/>
      <c r="N228" s="234"/>
      <c r="O228" s="234"/>
      <c r="P228" s="234"/>
      <c r="Q228" s="234"/>
      <c r="R228" s="234"/>
      <c r="S228" s="234"/>
      <c r="T228" s="235"/>
      <c r="AT228" s="236" t="s">
        <v>168</v>
      </c>
      <c r="AU228" s="236" t="s">
        <v>84</v>
      </c>
      <c r="AV228" s="13" t="s">
        <v>166</v>
      </c>
      <c r="AW228" s="13" t="s">
        <v>37</v>
      </c>
      <c r="AX228" s="13" t="s">
        <v>82</v>
      </c>
      <c r="AY228" s="236" t="s">
        <v>159</v>
      </c>
    </row>
    <row r="229" spans="2:65" s="1" customFormat="1" ht="16.5" customHeight="1" x14ac:dyDescent="0.3">
      <c r="B229" s="41"/>
      <c r="C229" s="237" t="s">
        <v>311</v>
      </c>
      <c r="D229" s="237" t="s">
        <v>422</v>
      </c>
      <c r="E229" s="238" t="s">
        <v>423</v>
      </c>
      <c r="F229" s="239" t="s">
        <v>424</v>
      </c>
      <c r="G229" s="240" t="s">
        <v>214</v>
      </c>
      <c r="H229" s="241">
        <v>23.1</v>
      </c>
      <c r="I229" s="242"/>
      <c r="J229" s="243">
        <f>ROUND(I229*H229,2)</f>
        <v>0</v>
      </c>
      <c r="K229" s="239" t="s">
        <v>30</v>
      </c>
      <c r="L229" s="244"/>
      <c r="M229" s="245" t="s">
        <v>30</v>
      </c>
      <c r="N229" s="246" t="s">
        <v>45</v>
      </c>
      <c r="O229" s="42"/>
      <c r="P229" s="201">
        <f>O229*H229</f>
        <v>0</v>
      </c>
      <c r="Q229" s="201">
        <v>0.17499999999999999</v>
      </c>
      <c r="R229" s="201">
        <f>Q229*H229</f>
        <v>4.0425000000000004</v>
      </c>
      <c r="S229" s="201">
        <v>0</v>
      </c>
      <c r="T229" s="202">
        <f>S229*H229</f>
        <v>0</v>
      </c>
      <c r="AR229" s="24" t="s">
        <v>217</v>
      </c>
      <c r="AT229" s="24" t="s">
        <v>422</v>
      </c>
      <c r="AU229" s="24" t="s">
        <v>84</v>
      </c>
      <c r="AY229" s="24" t="s">
        <v>159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24" t="s">
        <v>82</v>
      </c>
      <c r="BK229" s="203">
        <f>ROUND(I229*H229,2)</f>
        <v>0</v>
      </c>
      <c r="BL229" s="24" t="s">
        <v>166</v>
      </c>
      <c r="BM229" s="24" t="s">
        <v>2377</v>
      </c>
    </row>
    <row r="230" spans="2:65" s="11" customFormat="1" ht="12" x14ac:dyDescent="0.3">
      <c r="B230" s="204"/>
      <c r="C230" s="205"/>
      <c r="D230" s="206" t="s">
        <v>168</v>
      </c>
      <c r="E230" s="207" t="s">
        <v>30</v>
      </c>
      <c r="F230" s="208" t="s">
        <v>426</v>
      </c>
      <c r="G230" s="205"/>
      <c r="H230" s="207" t="s">
        <v>30</v>
      </c>
      <c r="I230" s="209"/>
      <c r="J230" s="205"/>
      <c r="K230" s="205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168</v>
      </c>
      <c r="AU230" s="214" t="s">
        <v>84</v>
      </c>
      <c r="AV230" s="11" t="s">
        <v>82</v>
      </c>
      <c r="AW230" s="11" t="s">
        <v>37</v>
      </c>
      <c r="AX230" s="11" t="s">
        <v>74</v>
      </c>
      <c r="AY230" s="214" t="s">
        <v>159</v>
      </c>
    </row>
    <row r="231" spans="2:65" s="12" customFormat="1" ht="12" x14ac:dyDescent="0.3">
      <c r="B231" s="215"/>
      <c r="C231" s="216"/>
      <c r="D231" s="206" t="s">
        <v>168</v>
      </c>
      <c r="E231" s="217" t="s">
        <v>30</v>
      </c>
      <c r="F231" s="218" t="s">
        <v>2378</v>
      </c>
      <c r="G231" s="216"/>
      <c r="H231" s="219">
        <v>23.1</v>
      </c>
      <c r="I231" s="220"/>
      <c r="J231" s="216"/>
      <c r="K231" s="216"/>
      <c r="L231" s="221"/>
      <c r="M231" s="222"/>
      <c r="N231" s="223"/>
      <c r="O231" s="223"/>
      <c r="P231" s="223"/>
      <c r="Q231" s="223"/>
      <c r="R231" s="223"/>
      <c r="S231" s="223"/>
      <c r="T231" s="224"/>
      <c r="AT231" s="225" t="s">
        <v>168</v>
      </c>
      <c r="AU231" s="225" t="s">
        <v>84</v>
      </c>
      <c r="AV231" s="12" t="s">
        <v>84</v>
      </c>
      <c r="AW231" s="12" t="s">
        <v>37</v>
      </c>
      <c r="AX231" s="12" t="s">
        <v>82</v>
      </c>
      <c r="AY231" s="225" t="s">
        <v>159</v>
      </c>
    </row>
    <row r="232" spans="2:65" s="1" customFormat="1" ht="25.5" customHeight="1" x14ac:dyDescent="0.3">
      <c r="B232" s="41"/>
      <c r="C232" s="192" t="s">
        <v>317</v>
      </c>
      <c r="D232" s="192" t="s">
        <v>161</v>
      </c>
      <c r="E232" s="193" t="s">
        <v>429</v>
      </c>
      <c r="F232" s="194" t="s">
        <v>430</v>
      </c>
      <c r="G232" s="195" t="s">
        <v>214</v>
      </c>
      <c r="H232" s="196">
        <v>22</v>
      </c>
      <c r="I232" s="197"/>
      <c r="J232" s="198">
        <f>ROUND(I232*H232,2)</f>
        <v>0</v>
      </c>
      <c r="K232" s="194" t="s">
        <v>165</v>
      </c>
      <c r="L232" s="61"/>
      <c r="M232" s="199" t="s">
        <v>30</v>
      </c>
      <c r="N232" s="200" t="s">
        <v>45</v>
      </c>
      <c r="O232" s="42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AR232" s="24" t="s">
        <v>166</v>
      </c>
      <c r="AT232" s="24" t="s">
        <v>161</v>
      </c>
      <c r="AU232" s="24" t="s">
        <v>84</v>
      </c>
      <c r="AY232" s="24" t="s">
        <v>159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24" t="s">
        <v>82</v>
      </c>
      <c r="BK232" s="203">
        <f>ROUND(I232*H232,2)</f>
        <v>0</v>
      </c>
      <c r="BL232" s="24" t="s">
        <v>166</v>
      </c>
      <c r="BM232" s="24" t="s">
        <v>2379</v>
      </c>
    </row>
    <row r="233" spans="2:65" s="11" customFormat="1" ht="12" x14ac:dyDescent="0.3">
      <c r="B233" s="204"/>
      <c r="C233" s="205"/>
      <c r="D233" s="206" t="s">
        <v>168</v>
      </c>
      <c r="E233" s="207" t="s">
        <v>30</v>
      </c>
      <c r="F233" s="208" t="s">
        <v>432</v>
      </c>
      <c r="G233" s="205"/>
      <c r="H233" s="207" t="s">
        <v>30</v>
      </c>
      <c r="I233" s="209"/>
      <c r="J233" s="205"/>
      <c r="K233" s="205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168</v>
      </c>
      <c r="AU233" s="214" t="s">
        <v>84</v>
      </c>
      <c r="AV233" s="11" t="s">
        <v>82</v>
      </c>
      <c r="AW233" s="11" t="s">
        <v>37</v>
      </c>
      <c r="AX233" s="11" t="s">
        <v>74</v>
      </c>
      <c r="AY233" s="214" t="s">
        <v>159</v>
      </c>
    </row>
    <row r="234" spans="2:65" s="12" customFormat="1" ht="12" x14ac:dyDescent="0.3">
      <c r="B234" s="215"/>
      <c r="C234" s="216"/>
      <c r="D234" s="206" t="s">
        <v>168</v>
      </c>
      <c r="E234" s="217" t="s">
        <v>30</v>
      </c>
      <c r="F234" s="218" t="s">
        <v>2380</v>
      </c>
      <c r="G234" s="216"/>
      <c r="H234" s="219">
        <v>22</v>
      </c>
      <c r="I234" s="220"/>
      <c r="J234" s="216"/>
      <c r="K234" s="216"/>
      <c r="L234" s="221"/>
      <c r="M234" s="222"/>
      <c r="N234" s="223"/>
      <c r="O234" s="223"/>
      <c r="P234" s="223"/>
      <c r="Q234" s="223"/>
      <c r="R234" s="223"/>
      <c r="S234" s="223"/>
      <c r="T234" s="224"/>
      <c r="AT234" s="225" t="s">
        <v>168</v>
      </c>
      <c r="AU234" s="225" t="s">
        <v>84</v>
      </c>
      <c r="AV234" s="12" t="s">
        <v>84</v>
      </c>
      <c r="AW234" s="12" t="s">
        <v>37</v>
      </c>
      <c r="AX234" s="12" t="s">
        <v>82</v>
      </c>
      <c r="AY234" s="225" t="s">
        <v>159</v>
      </c>
    </row>
    <row r="235" spans="2:65" s="10" customFormat="1" ht="29.85" customHeight="1" x14ac:dyDescent="0.35">
      <c r="B235" s="176"/>
      <c r="C235" s="177"/>
      <c r="D235" s="178" t="s">
        <v>73</v>
      </c>
      <c r="E235" s="190" t="s">
        <v>217</v>
      </c>
      <c r="F235" s="190" t="s">
        <v>2381</v>
      </c>
      <c r="G235" s="177"/>
      <c r="H235" s="177"/>
      <c r="I235" s="180"/>
      <c r="J235" s="191">
        <f>BK235</f>
        <v>0</v>
      </c>
      <c r="K235" s="177"/>
      <c r="L235" s="182"/>
      <c r="M235" s="183"/>
      <c r="N235" s="184"/>
      <c r="O235" s="184"/>
      <c r="P235" s="185">
        <f>SUM(P236:P299)</f>
        <v>0</v>
      </c>
      <c r="Q235" s="184"/>
      <c r="R235" s="185">
        <f>SUM(R236:R299)</f>
        <v>8.0383749999999985</v>
      </c>
      <c r="S235" s="184"/>
      <c r="T235" s="186">
        <f>SUM(T236:T299)</f>
        <v>3.9200000000000004</v>
      </c>
      <c r="AR235" s="187" t="s">
        <v>82</v>
      </c>
      <c r="AT235" s="188" t="s">
        <v>73</v>
      </c>
      <c r="AU235" s="188" t="s">
        <v>82</v>
      </c>
      <c r="AY235" s="187" t="s">
        <v>159</v>
      </c>
      <c r="BK235" s="189">
        <f>SUM(BK236:BK299)</f>
        <v>0</v>
      </c>
    </row>
    <row r="236" spans="2:65" s="1" customFormat="1" ht="25.5" customHeight="1" x14ac:dyDescent="0.3">
      <c r="B236" s="41"/>
      <c r="C236" s="192" t="s">
        <v>321</v>
      </c>
      <c r="D236" s="192" t="s">
        <v>161</v>
      </c>
      <c r="E236" s="193" t="s">
        <v>2382</v>
      </c>
      <c r="F236" s="194" t="s">
        <v>2383</v>
      </c>
      <c r="G236" s="195" t="s">
        <v>292</v>
      </c>
      <c r="H236" s="196">
        <v>7</v>
      </c>
      <c r="I236" s="197"/>
      <c r="J236" s="198">
        <f>ROUND(I236*H236,2)</f>
        <v>0</v>
      </c>
      <c r="K236" s="194" t="s">
        <v>165</v>
      </c>
      <c r="L236" s="61"/>
      <c r="M236" s="199" t="s">
        <v>30</v>
      </c>
      <c r="N236" s="200" t="s">
        <v>45</v>
      </c>
      <c r="O236" s="42"/>
      <c r="P236" s="201">
        <f>O236*H236</f>
        <v>0</v>
      </c>
      <c r="Q236" s="201">
        <v>2.6800000000000001E-3</v>
      </c>
      <c r="R236" s="201">
        <f>Q236*H236</f>
        <v>1.8759999999999999E-2</v>
      </c>
      <c r="S236" s="201">
        <v>0</v>
      </c>
      <c r="T236" s="202">
        <f>S236*H236</f>
        <v>0</v>
      </c>
      <c r="AR236" s="24" t="s">
        <v>166</v>
      </c>
      <c r="AT236" s="24" t="s">
        <v>161</v>
      </c>
      <c r="AU236" s="24" t="s">
        <v>84</v>
      </c>
      <c r="AY236" s="24" t="s">
        <v>159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4" t="s">
        <v>82</v>
      </c>
      <c r="BK236" s="203">
        <f>ROUND(I236*H236,2)</f>
        <v>0</v>
      </c>
      <c r="BL236" s="24" t="s">
        <v>166</v>
      </c>
      <c r="BM236" s="24" t="s">
        <v>2384</v>
      </c>
    </row>
    <row r="237" spans="2:65" s="11" customFormat="1" ht="12" x14ac:dyDescent="0.3">
      <c r="B237" s="204"/>
      <c r="C237" s="205"/>
      <c r="D237" s="206" t="s">
        <v>168</v>
      </c>
      <c r="E237" s="207" t="s">
        <v>30</v>
      </c>
      <c r="F237" s="208" t="s">
        <v>2385</v>
      </c>
      <c r="G237" s="205"/>
      <c r="H237" s="207" t="s">
        <v>30</v>
      </c>
      <c r="I237" s="209"/>
      <c r="J237" s="205"/>
      <c r="K237" s="205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168</v>
      </c>
      <c r="AU237" s="214" t="s">
        <v>84</v>
      </c>
      <c r="AV237" s="11" t="s">
        <v>82</v>
      </c>
      <c r="AW237" s="11" t="s">
        <v>37</v>
      </c>
      <c r="AX237" s="11" t="s">
        <v>74</v>
      </c>
      <c r="AY237" s="214" t="s">
        <v>159</v>
      </c>
    </row>
    <row r="238" spans="2:65" s="12" customFormat="1" ht="12" x14ac:dyDescent="0.3">
      <c r="B238" s="215"/>
      <c r="C238" s="216"/>
      <c r="D238" s="206" t="s">
        <v>168</v>
      </c>
      <c r="E238" s="217" t="s">
        <v>30</v>
      </c>
      <c r="F238" s="218" t="s">
        <v>721</v>
      </c>
      <c r="G238" s="216"/>
      <c r="H238" s="219">
        <v>7</v>
      </c>
      <c r="I238" s="220"/>
      <c r="J238" s="216"/>
      <c r="K238" s="216"/>
      <c r="L238" s="221"/>
      <c r="M238" s="222"/>
      <c r="N238" s="223"/>
      <c r="O238" s="223"/>
      <c r="P238" s="223"/>
      <c r="Q238" s="223"/>
      <c r="R238" s="223"/>
      <c r="S238" s="223"/>
      <c r="T238" s="224"/>
      <c r="AT238" s="225" t="s">
        <v>168</v>
      </c>
      <c r="AU238" s="225" t="s">
        <v>84</v>
      </c>
      <c r="AV238" s="12" t="s">
        <v>84</v>
      </c>
      <c r="AW238" s="12" t="s">
        <v>37</v>
      </c>
      <c r="AX238" s="12" t="s">
        <v>82</v>
      </c>
      <c r="AY238" s="225" t="s">
        <v>159</v>
      </c>
    </row>
    <row r="239" spans="2:65" s="1" customFormat="1" ht="16.5" customHeight="1" x14ac:dyDescent="0.3">
      <c r="B239" s="41"/>
      <c r="C239" s="192" t="s">
        <v>332</v>
      </c>
      <c r="D239" s="192" t="s">
        <v>161</v>
      </c>
      <c r="E239" s="193" t="s">
        <v>2386</v>
      </c>
      <c r="F239" s="194" t="s">
        <v>2387</v>
      </c>
      <c r="G239" s="195" t="s">
        <v>292</v>
      </c>
      <c r="H239" s="196">
        <v>7</v>
      </c>
      <c r="I239" s="197"/>
      <c r="J239" s="198">
        <f>ROUND(I239*H239,2)</f>
        <v>0</v>
      </c>
      <c r="K239" s="194" t="s">
        <v>30</v>
      </c>
      <c r="L239" s="61"/>
      <c r="M239" s="199" t="s">
        <v>30</v>
      </c>
      <c r="N239" s="200" t="s">
        <v>45</v>
      </c>
      <c r="O239" s="42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AR239" s="24" t="s">
        <v>166</v>
      </c>
      <c r="AT239" s="24" t="s">
        <v>161</v>
      </c>
      <c r="AU239" s="24" t="s">
        <v>84</v>
      </c>
      <c r="AY239" s="24" t="s">
        <v>159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24" t="s">
        <v>82</v>
      </c>
      <c r="BK239" s="203">
        <f>ROUND(I239*H239,2)</f>
        <v>0</v>
      </c>
      <c r="BL239" s="24" t="s">
        <v>166</v>
      </c>
      <c r="BM239" s="24" t="s">
        <v>2388</v>
      </c>
    </row>
    <row r="240" spans="2:65" s="1" customFormat="1" ht="25.5" customHeight="1" x14ac:dyDescent="0.3">
      <c r="B240" s="41"/>
      <c r="C240" s="192" t="s">
        <v>343</v>
      </c>
      <c r="D240" s="192" t="s">
        <v>161</v>
      </c>
      <c r="E240" s="193" t="s">
        <v>2389</v>
      </c>
      <c r="F240" s="194" t="s">
        <v>2390</v>
      </c>
      <c r="G240" s="195" t="s">
        <v>292</v>
      </c>
      <c r="H240" s="196">
        <v>2</v>
      </c>
      <c r="I240" s="197"/>
      <c r="J240" s="198">
        <f>ROUND(I240*H240,2)</f>
        <v>0</v>
      </c>
      <c r="K240" s="194" t="s">
        <v>165</v>
      </c>
      <c r="L240" s="61"/>
      <c r="M240" s="199" t="s">
        <v>30</v>
      </c>
      <c r="N240" s="200" t="s">
        <v>45</v>
      </c>
      <c r="O240" s="42"/>
      <c r="P240" s="201">
        <f>O240*H240</f>
        <v>0</v>
      </c>
      <c r="Q240" s="201">
        <v>4.0000000000000003E-5</v>
      </c>
      <c r="R240" s="201">
        <f>Q240*H240</f>
        <v>8.0000000000000007E-5</v>
      </c>
      <c r="S240" s="201">
        <v>0</v>
      </c>
      <c r="T240" s="202">
        <f>S240*H240</f>
        <v>0</v>
      </c>
      <c r="AR240" s="24" t="s">
        <v>166</v>
      </c>
      <c r="AT240" s="24" t="s">
        <v>161</v>
      </c>
      <c r="AU240" s="24" t="s">
        <v>84</v>
      </c>
      <c r="AY240" s="24" t="s">
        <v>159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24" t="s">
        <v>82</v>
      </c>
      <c r="BK240" s="203">
        <f>ROUND(I240*H240,2)</f>
        <v>0</v>
      </c>
      <c r="BL240" s="24" t="s">
        <v>166</v>
      </c>
      <c r="BM240" s="24" t="s">
        <v>2391</v>
      </c>
    </row>
    <row r="241" spans="2:65" s="11" customFormat="1" ht="12" x14ac:dyDescent="0.3">
      <c r="B241" s="204"/>
      <c r="C241" s="205"/>
      <c r="D241" s="206" t="s">
        <v>168</v>
      </c>
      <c r="E241" s="207" t="s">
        <v>30</v>
      </c>
      <c r="F241" s="208" t="s">
        <v>2392</v>
      </c>
      <c r="G241" s="205"/>
      <c r="H241" s="207" t="s">
        <v>30</v>
      </c>
      <c r="I241" s="209"/>
      <c r="J241" s="205"/>
      <c r="K241" s="205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168</v>
      </c>
      <c r="AU241" s="214" t="s">
        <v>84</v>
      </c>
      <c r="AV241" s="11" t="s">
        <v>82</v>
      </c>
      <c r="AW241" s="11" t="s">
        <v>37</v>
      </c>
      <c r="AX241" s="11" t="s">
        <v>74</v>
      </c>
      <c r="AY241" s="214" t="s">
        <v>159</v>
      </c>
    </row>
    <row r="242" spans="2:65" s="12" customFormat="1" ht="12" x14ac:dyDescent="0.3">
      <c r="B242" s="215"/>
      <c r="C242" s="216"/>
      <c r="D242" s="206" t="s">
        <v>168</v>
      </c>
      <c r="E242" s="217" t="s">
        <v>30</v>
      </c>
      <c r="F242" s="218" t="s">
        <v>2393</v>
      </c>
      <c r="G242" s="216"/>
      <c r="H242" s="219">
        <v>2</v>
      </c>
      <c r="I242" s="220"/>
      <c r="J242" s="216"/>
      <c r="K242" s="216"/>
      <c r="L242" s="221"/>
      <c r="M242" s="222"/>
      <c r="N242" s="223"/>
      <c r="O242" s="223"/>
      <c r="P242" s="223"/>
      <c r="Q242" s="223"/>
      <c r="R242" s="223"/>
      <c r="S242" s="223"/>
      <c r="T242" s="224"/>
      <c r="AT242" s="225" t="s">
        <v>168</v>
      </c>
      <c r="AU242" s="225" t="s">
        <v>84</v>
      </c>
      <c r="AV242" s="12" t="s">
        <v>84</v>
      </c>
      <c r="AW242" s="12" t="s">
        <v>37</v>
      </c>
      <c r="AX242" s="12" t="s">
        <v>82</v>
      </c>
      <c r="AY242" s="225" t="s">
        <v>159</v>
      </c>
    </row>
    <row r="243" spans="2:65" s="1" customFormat="1" ht="16.5" customHeight="1" x14ac:dyDescent="0.3">
      <c r="B243" s="41"/>
      <c r="C243" s="237" t="s">
        <v>348</v>
      </c>
      <c r="D243" s="237" t="s">
        <v>422</v>
      </c>
      <c r="E243" s="238" t="s">
        <v>2394</v>
      </c>
      <c r="F243" s="239" t="s">
        <v>2395</v>
      </c>
      <c r="G243" s="240" t="s">
        <v>292</v>
      </c>
      <c r="H243" s="241">
        <v>2.06</v>
      </c>
      <c r="I243" s="242"/>
      <c r="J243" s="243">
        <f>ROUND(I243*H243,2)</f>
        <v>0</v>
      </c>
      <c r="K243" s="239" t="s">
        <v>165</v>
      </c>
      <c r="L243" s="244"/>
      <c r="M243" s="245" t="s">
        <v>30</v>
      </c>
      <c r="N243" s="246" t="s">
        <v>45</v>
      </c>
      <c r="O243" s="42"/>
      <c r="P243" s="201">
        <f>O243*H243</f>
        <v>0</v>
      </c>
      <c r="Q243" s="201">
        <v>4.2999999999999997E-2</v>
      </c>
      <c r="R243" s="201">
        <f>Q243*H243</f>
        <v>8.8579999999999992E-2</v>
      </c>
      <c r="S243" s="201">
        <v>0</v>
      </c>
      <c r="T243" s="202">
        <f>S243*H243</f>
        <v>0</v>
      </c>
      <c r="AR243" s="24" t="s">
        <v>217</v>
      </c>
      <c r="AT243" s="24" t="s">
        <v>422</v>
      </c>
      <c r="AU243" s="24" t="s">
        <v>84</v>
      </c>
      <c r="AY243" s="24" t="s">
        <v>159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24" t="s">
        <v>82</v>
      </c>
      <c r="BK243" s="203">
        <f>ROUND(I243*H243,2)</f>
        <v>0</v>
      </c>
      <c r="BL243" s="24" t="s">
        <v>166</v>
      </c>
      <c r="BM243" s="24" t="s">
        <v>2396</v>
      </c>
    </row>
    <row r="244" spans="2:65" s="11" customFormat="1" ht="12" x14ac:dyDescent="0.3">
      <c r="B244" s="204"/>
      <c r="C244" s="205"/>
      <c r="D244" s="206" t="s">
        <v>168</v>
      </c>
      <c r="E244" s="207" t="s">
        <v>30</v>
      </c>
      <c r="F244" s="208" t="s">
        <v>2397</v>
      </c>
      <c r="G244" s="205"/>
      <c r="H244" s="207" t="s">
        <v>30</v>
      </c>
      <c r="I244" s="209"/>
      <c r="J244" s="205"/>
      <c r="K244" s="205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168</v>
      </c>
      <c r="AU244" s="214" t="s">
        <v>84</v>
      </c>
      <c r="AV244" s="11" t="s">
        <v>82</v>
      </c>
      <c r="AW244" s="11" t="s">
        <v>37</v>
      </c>
      <c r="AX244" s="11" t="s">
        <v>74</v>
      </c>
      <c r="AY244" s="214" t="s">
        <v>159</v>
      </c>
    </row>
    <row r="245" spans="2:65" s="12" customFormat="1" ht="12" x14ac:dyDescent="0.3">
      <c r="B245" s="215"/>
      <c r="C245" s="216"/>
      <c r="D245" s="206" t="s">
        <v>168</v>
      </c>
      <c r="E245" s="217" t="s">
        <v>30</v>
      </c>
      <c r="F245" s="218" t="s">
        <v>2398</v>
      </c>
      <c r="G245" s="216"/>
      <c r="H245" s="219">
        <v>2.0299999999999998</v>
      </c>
      <c r="I245" s="220"/>
      <c r="J245" s="216"/>
      <c r="K245" s="216"/>
      <c r="L245" s="221"/>
      <c r="M245" s="222"/>
      <c r="N245" s="223"/>
      <c r="O245" s="223"/>
      <c r="P245" s="223"/>
      <c r="Q245" s="223"/>
      <c r="R245" s="223"/>
      <c r="S245" s="223"/>
      <c r="T245" s="224"/>
      <c r="AT245" s="225" t="s">
        <v>168</v>
      </c>
      <c r="AU245" s="225" t="s">
        <v>84</v>
      </c>
      <c r="AV245" s="12" t="s">
        <v>84</v>
      </c>
      <c r="AW245" s="12" t="s">
        <v>37</v>
      </c>
      <c r="AX245" s="12" t="s">
        <v>82</v>
      </c>
      <c r="AY245" s="225" t="s">
        <v>159</v>
      </c>
    </row>
    <row r="246" spans="2:65" s="12" customFormat="1" ht="12" x14ac:dyDescent="0.3">
      <c r="B246" s="215"/>
      <c r="C246" s="216"/>
      <c r="D246" s="206" t="s">
        <v>168</v>
      </c>
      <c r="E246" s="216"/>
      <c r="F246" s="218" t="s">
        <v>2399</v>
      </c>
      <c r="G246" s="216"/>
      <c r="H246" s="219">
        <v>2.06</v>
      </c>
      <c r="I246" s="220"/>
      <c r="J246" s="216"/>
      <c r="K246" s="216"/>
      <c r="L246" s="221"/>
      <c r="M246" s="222"/>
      <c r="N246" s="223"/>
      <c r="O246" s="223"/>
      <c r="P246" s="223"/>
      <c r="Q246" s="223"/>
      <c r="R246" s="223"/>
      <c r="S246" s="223"/>
      <c r="T246" s="224"/>
      <c r="AT246" s="225" t="s">
        <v>168</v>
      </c>
      <c r="AU246" s="225" t="s">
        <v>84</v>
      </c>
      <c r="AV246" s="12" t="s">
        <v>84</v>
      </c>
      <c r="AW246" s="12" t="s">
        <v>6</v>
      </c>
      <c r="AX246" s="12" t="s">
        <v>82</v>
      </c>
      <c r="AY246" s="225" t="s">
        <v>159</v>
      </c>
    </row>
    <row r="247" spans="2:65" s="1" customFormat="1" ht="38.25" customHeight="1" x14ac:dyDescent="0.3">
      <c r="B247" s="41"/>
      <c r="C247" s="192" t="s">
        <v>357</v>
      </c>
      <c r="D247" s="192" t="s">
        <v>161</v>
      </c>
      <c r="E247" s="193" t="s">
        <v>2400</v>
      </c>
      <c r="F247" s="194" t="s">
        <v>2401</v>
      </c>
      <c r="G247" s="195" t="s">
        <v>456</v>
      </c>
      <c r="H247" s="196">
        <v>7</v>
      </c>
      <c r="I247" s="197"/>
      <c r="J247" s="198">
        <f>ROUND(I247*H247,2)</f>
        <v>0</v>
      </c>
      <c r="K247" s="194" t="s">
        <v>30</v>
      </c>
      <c r="L247" s="61"/>
      <c r="M247" s="199" t="s">
        <v>30</v>
      </c>
      <c r="N247" s="200" t="s">
        <v>45</v>
      </c>
      <c r="O247" s="42"/>
      <c r="P247" s="201">
        <f>O247*H247</f>
        <v>0</v>
      </c>
      <c r="Q247" s="201">
        <v>0.56000000000000005</v>
      </c>
      <c r="R247" s="201">
        <f>Q247*H247</f>
        <v>3.9200000000000004</v>
      </c>
      <c r="S247" s="201">
        <v>0.56000000000000005</v>
      </c>
      <c r="T247" s="202">
        <f>S247*H247</f>
        <v>3.9200000000000004</v>
      </c>
      <c r="AR247" s="24" t="s">
        <v>166</v>
      </c>
      <c r="AT247" s="24" t="s">
        <v>161</v>
      </c>
      <c r="AU247" s="24" t="s">
        <v>84</v>
      </c>
      <c r="AY247" s="24" t="s">
        <v>159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24" t="s">
        <v>82</v>
      </c>
      <c r="BK247" s="203">
        <f>ROUND(I247*H247,2)</f>
        <v>0</v>
      </c>
      <c r="BL247" s="24" t="s">
        <v>166</v>
      </c>
      <c r="BM247" s="24" t="s">
        <v>2402</v>
      </c>
    </row>
    <row r="248" spans="2:65" s="11" customFormat="1" ht="12" x14ac:dyDescent="0.3">
      <c r="B248" s="204"/>
      <c r="C248" s="205"/>
      <c r="D248" s="206" t="s">
        <v>168</v>
      </c>
      <c r="E248" s="207" t="s">
        <v>30</v>
      </c>
      <c r="F248" s="208" t="s">
        <v>2403</v>
      </c>
      <c r="G248" s="205"/>
      <c r="H248" s="207" t="s">
        <v>30</v>
      </c>
      <c r="I248" s="209"/>
      <c r="J248" s="205"/>
      <c r="K248" s="205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168</v>
      </c>
      <c r="AU248" s="214" t="s">
        <v>84</v>
      </c>
      <c r="AV248" s="11" t="s">
        <v>82</v>
      </c>
      <c r="AW248" s="11" t="s">
        <v>37</v>
      </c>
      <c r="AX248" s="11" t="s">
        <v>74</v>
      </c>
      <c r="AY248" s="214" t="s">
        <v>159</v>
      </c>
    </row>
    <row r="249" spans="2:65" s="11" customFormat="1" ht="12" x14ac:dyDescent="0.3">
      <c r="B249" s="204"/>
      <c r="C249" s="205"/>
      <c r="D249" s="206" t="s">
        <v>168</v>
      </c>
      <c r="E249" s="207" t="s">
        <v>30</v>
      </c>
      <c r="F249" s="208" t="s">
        <v>2404</v>
      </c>
      <c r="G249" s="205"/>
      <c r="H249" s="207" t="s">
        <v>30</v>
      </c>
      <c r="I249" s="209"/>
      <c r="J249" s="205"/>
      <c r="K249" s="205"/>
      <c r="L249" s="210"/>
      <c r="M249" s="211"/>
      <c r="N249" s="212"/>
      <c r="O249" s="212"/>
      <c r="P249" s="212"/>
      <c r="Q249" s="212"/>
      <c r="R249" s="212"/>
      <c r="S249" s="212"/>
      <c r="T249" s="213"/>
      <c r="AT249" s="214" t="s">
        <v>168</v>
      </c>
      <c r="AU249" s="214" t="s">
        <v>84</v>
      </c>
      <c r="AV249" s="11" t="s">
        <v>82</v>
      </c>
      <c r="AW249" s="11" t="s">
        <v>37</v>
      </c>
      <c r="AX249" s="11" t="s">
        <v>74</v>
      </c>
      <c r="AY249" s="214" t="s">
        <v>159</v>
      </c>
    </row>
    <row r="250" spans="2:65" s="11" customFormat="1" ht="12" x14ac:dyDescent="0.3">
      <c r="B250" s="204"/>
      <c r="C250" s="205"/>
      <c r="D250" s="206" t="s">
        <v>168</v>
      </c>
      <c r="E250" s="207" t="s">
        <v>30</v>
      </c>
      <c r="F250" s="208" t="s">
        <v>2405</v>
      </c>
      <c r="G250" s="205"/>
      <c r="H250" s="207" t="s">
        <v>30</v>
      </c>
      <c r="I250" s="209"/>
      <c r="J250" s="205"/>
      <c r="K250" s="205"/>
      <c r="L250" s="210"/>
      <c r="M250" s="211"/>
      <c r="N250" s="212"/>
      <c r="O250" s="212"/>
      <c r="P250" s="212"/>
      <c r="Q250" s="212"/>
      <c r="R250" s="212"/>
      <c r="S250" s="212"/>
      <c r="T250" s="213"/>
      <c r="AT250" s="214" t="s">
        <v>168</v>
      </c>
      <c r="AU250" s="214" t="s">
        <v>84</v>
      </c>
      <c r="AV250" s="11" t="s">
        <v>82</v>
      </c>
      <c r="AW250" s="11" t="s">
        <v>37</v>
      </c>
      <c r="AX250" s="11" t="s">
        <v>74</v>
      </c>
      <c r="AY250" s="214" t="s">
        <v>159</v>
      </c>
    </row>
    <row r="251" spans="2:65" s="11" customFormat="1" ht="12" x14ac:dyDescent="0.3">
      <c r="B251" s="204"/>
      <c r="C251" s="205"/>
      <c r="D251" s="206" t="s">
        <v>168</v>
      </c>
      <c r="E251" s="207" t="s">
        <v>30</v>
      </c>
      <c r="F251" s="208" t="s">
        <v>2406</v>
      </c>
      <c r="G251" s="205"/>
      <c r="H251" s="207" t="s">
        <v>30</v>
      </c>
      <c r="I251" s="209"/>
      <c r="J251" s="205"/>
      <c r="K251" s="205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168</v>
      </c>
      <c r="AU251" s="214" t="s">
        <v>84</v>
      </c>
      <c r="AV251" s="11" t="s">
        <v>82</v>
      </c>
      <c r="AW251" s="11" t="s">
        <v>37</v>
      </c>
      <c r="AX251" s="11" t="s">
        <v>74</v>
      </c>
      <c r="AY251" s="214" t="s">
        <v>159</v>
      </c>
    </row>
    <row r="252" spans="2:65" s="12" customFormat="1" ht="12" x14ac:dyDescent="0.3">
      <c r="B252" s="215"/>
      <c r="C252" s="216"/>
      <c r="D252" s="206" t="s">
        <v>168</v>
      </c>
      <c r="E252" s="217" t="s">
        <v>30</v>
      </c>
      <c r="F252" s="218" t="s">
        <v>211</v>
      </c>
      <c r="G252" s="216"/>
      <c r="H252" s="219">
        <v>7</v>
      </c>
      <c r="I252" s="220"/>
      <c r="J252" s="216"/>
      <c r="K252" s="216"/>
      <c r="L252" s="221"/>
      <c r="M252" s="222"/>
      <c r="N252" s="223"/>
      <c r="O252" s="223"/>
      <c r="P252" s="223"/>
      <c r="Q252" s="223"/>
      <c r="R252" s="223"/>
      <c r="S252" s="223"/>
      <c r="T252" s="224"/>
      <c r="AT252" s="225" t="s">
        <v>168</v>
      </c>
      <c r="AU252" s="225" t="s">
        <v>84</v>
      </c>
      <c r="AV252" s="12" t="s">
        <v>84</v>
      </c>
      <c r="AW252" s="12" t="s">
        <v>37</v>
      </c>
      <c r="AX252" s="12" t="s">
        <v>82</v>
      </c>
      <c r="AY252" s="225" t="s">
        <v>159</v>
      </c>
    </row>
    <row r="253" spans="2:65" s="1" customFormat="1" ht="25.5" customHeight="1" x14ac:dyDescent="0.3">
      <c r="B253" s="41"/>
      <c r="C253" s="192" t="s">
        <v>365</v>
      </c>
      <c r="D253" s="192" t="s">
        <v>161</v>
      </c>
      <c r="E253" s="193" t="s">
        <v>2407</v>
      </c>
      <c r="F253" s="194" t="s">
        <v>2408</v>
      </c>
      <c r="G253" s="195" t="s">
        <v>456</v>
      </c>
      <c r="H253" s="196">
        <v>1</v>
      </c>
      <c r="I253" s="197"/>
      <c r="J253" s="198">
        <f>ROUND(I253*H253,2)</f>
        <v>0</v>
      </c>
      <c r="K253" s="194" t="s">
        <v>165</v>
      </c>
      <c r="L253" s="61"/>
      <c r="M253" s="199" t="s">
        <v>30</v>
      </c>
      <c r="N253" s="200" t="s">
        <v>45</v>
      </c>
      <c r="O253" s="42"/>
      <c r="P253" s="201">
        <f>O253*H253</f>
        <v>0</v>
      </c>
      <c r="Q253" s="201">
        <v>2.1167600000000002</v>
      </c>
      <c r="R253" s="201">
        <f>Q253*H253</f>
        <v>2.1167600000000002</v>
      </c>
      <c r="S253" s="201">
        <v>0</v>
      </c>
      <c r="T253" s="202">
        <f>S253*H253</f>
        <v>0</v>
      </c>
      <c r="AR253" s="24" t="s">
        <v>166</v>
      </c>
      <c r="AT253" s="24" t="s">
        <v>161</v>
      </c>
      <c r="AU253" s="24" t="s">
        <v>84</v>
      </c>
      <c r="AY253" s="24" t="s">
        <v>159</v>
      </c>
      <c r="BE253" s="203">
        <f>IF(N253="základní",J253,0)</f>
        <v>0</v>
      </c>
      <c r="BF253" s="203">
        <f>IF(N253="snížená",J253,0)</f>
        <v>0</v>
      </c>
      <c r="BG253" s="203">
        <f>IF(N253="zákl. přenesená",J253,0)</f>
        <v>0</v>
      </c>
      <c r="BH253" s="203">
        <f>IF(N253="sníž. přenesená",J253,0)</f>
        <v>0</v>
      </c>
      <c r="BI253" s="203">
        <f>IF(N253="nulová",J253,0)</f>
        <v>0</v>
      </c>
      <c r="BJ253" s="24" t="s">
        <v>82</v>
      </c>
      <c r="BK253" s="203">
        <f>ROUND(I253*H253,2)</f>
        <v>0</v>
      </c>
      <c r="BL253" s="24" t="s">
        <v>166</v>
      </c>
      <c r="BM253" s="24" t="s">
        <v>2409</v>
      </c>
    </row>
    <row r="254" spans="2:65" s="11" customFormat="1" ht="12" x14ac:dyDescent="0.3">
      <c r="B254" s="204"/>
      <c r="C254" s="205"/>
      <c r="D254" s="206" t="s">
        <v>168</v>
      </c>
      <c r="E254" s="207" t="s">
        <v>30</v>
      </c>
      <c r="F254" s="208" t="s">
        <v>2410</v>
      </c>
      <c r="G254" s="205"/>
      <c r="H254" s="207" t="s">
        <v>30</v>
      </c>
      <c r="I254" s="209"/>
      <c r="J254" s="205"/>
      <c r="K254" s="205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168</v>
      </c>
      <c r="AU254" s="214" t="s">
        <v>84</v>
      </c>
      <c r="AV254" s="11" t="s">
        <v>82</v>
      </c>
      <c r="AW254" s="11" t="s">
        <v>37</v>
      </c>
      <c r="AX254" s="11" t="s">
        <v>74</v>
      </c>
      <c r="AY254" s="214" t="s">
        <v>159</v>
      </c>
    </row>
    <row r="255" spans="2:65" s="12" customFormat="1" ht="12" x14ac:dyDescent="0.3">
      <c r="B255" s="215"/>
      <c r="C255" s="216"/>
      <c r="D255" s="206" t="s">
        <v>168</v>
      </c>
      <c r="E255" s="217" t="s">
        <v>30</v>
      </c>
      <c r="F255" s="218" t="s">
        <v>82</v>
      </c>
      <c r="G255" s="216"/>
      <c r="H255" s="219">
        <v>1</v>
      </c>
      <c r="I255" s="220"/>
      <c r="J255" s="216"/>
      <c r="K255" s="216"/>
      <c r="L255" s="221"/>
      <c r="M255" s="222"/>
      <c r="N255" s="223"/>
      <c r="O255" s="223"/>
      <c r="P255" s="223"/>
      <c r="Q255" s="223"/>
      <c r="R255" s="223"/>
      <c r="S255" s="223"/>
      <c r="T255" s="224"/>
      <c r="AT255" s="225" t="s">
        <v>168</v>
      </c>
      <c r="AU255" s="225" t="s">
        <v>84</v>
      </c>
      <c r="AV255" s="12" t="s">
        <v>84</v>
      </c>
      <c r="AW255" s="12" t="s">
        <v>37</v>
      </c>
      <c r="AX255" s="12" t="s">
        <v>82</v>
      </c>
      <c r="AY255" s="225" t="s">
        <v>159</v>
      </c>
    </row>
    <row r="256" spans="2:65" s="11" customFormat="1" ht="12" x14ac:dyDescent="0.3">
      <c r="B256" s="204"/>
      <c r="C256" s="205"/>
      <c r="D256" s="206" t="s">
        <v>168</v>
      </c>
      <c r="E256" s="207" t="s">
        <v>30</v>
      </c>
      <c r="F256" s="208" t="s">
        <v>2411</v>
      </c>
      <c r="G256" s="205"/>
      <c r="H256" s="207" t="s">
        <v>30</v>
      </c>
      <c r="I256" s="209"/>
      <c r="J256" s="205"/>
      <c r="K256" s="205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168</v>
      </c>
      <c r="AU256" s="214" t="s">
        <v>84</v>
      </c>
      <c r="AV256" s="11" t="s">
        <v>82</v>
      </c>
      <c r="AW256" s="11" t="s">
        <v>37</v>
      </c>
      <c r="AX256" s="11" t="s">
        <v>74</v>
      </c>
      <c r="AY256" s="214" t="s">
        <v>159</v>
      </c>
    </row>
    <row r="257" spans="2:65" s="1" customFormat="1" ht="25.5" customHeight="1" x14ac:dyDescent="0.3">
      <c r="B257" s="41"/>
      <c r="C257" s="192" t="s">
        <v>369</v>
      </c>
      <c r="D257" s="192" t="s">
        <v>161</v>
      </c>
      <c r="E257" s="193" t="s">
        <v>2412</v>
      </c>
      <c r="F257" s="194" t="s">
        <v>2413</v>
      </c>
      <c r="G257" s="195" t="s">
        <v>456</v>
      </c>
      <c r="H257" s="196">
        <v>2</v>
      </c>
      <c r="I257" s="197"/>
      <c r="J257" s="198">
        <f>ROUND(I257*H257,2)</f>
        <v>0</v>
      </c>
      <c r="K257" s="194" t="s">
        <v>165</v>
      </c>
      <c r="L257" s="61"/>
      <c r="M257" s="199" t="s">
        <v>30</v>
      </c>
      <c r="N257" s="200" t="s">
        <v>45</v>
      </c>
      <c r="O257" s="42"/>
      <c r="P257" s="201">
        <f>O257*H257</f>
        <v>0</v>
      </c>
      <c r="Q257" s="201">
        <v>3.5729999999999998E-2</v>
      </c>
      <c r="R257" s="201">
        <f>Q257*H257</f>
        <v>7.1459999999999996E-2</v>
      </c>
      <c r="S257" s="201">
        <v>0</v>
      </c>
      <c r="T257" s="202">
        <f>S257*H257</f>
        <v>0</v>
      </c>
      <c r="AR257" s="24" t="s">
        <v>166</v>
      </c>
      <c r="AT257" s="24" t="s">
        <v>161</v>
      </c>
      <c r="AU257" s="24" t="s">
        <v>84</v>
      </c>
      <c r="AY257" s="24" t="s">
        <v>159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24" t="s">
        <v>82</v>
      </c>
      <c r="BK257" s="203">
        <f>ROUND(I257*H257,2)</f>
        <v>0</v>
      </c>
      <c r="BL257" s="24" t="s">
        <v>166</v>
      </c>
      <c r="BM257" s="24" t="s">
        <v>2414</v>
      </c>
    </row>
    <row r="258" spans="2:65" s="11" customFormat="1" ht="12" x14ac:dyDescent="0.3">
      <c r="B258" s="204"/>
      <c r="C258" s="205"/>
      <c r="D258" s="206" t="s">
        <v>168</v>
      </c>
      <c r="E258" s="207" t="s">
        <v>30</v>
      </c>
      <c r="F258" s="208" t="s">
        <v>2415</v>
      </c>
      <c r="G258" s="205"/>
      <c r="H258" s="207" t="s">
        <v>30</v>
      </c>
      <c r="I258" s="209"/>
      <c r="J258" s="205"/>
      <c r="K258" s="205"/>
      <c r="L258" s="210"/>
      <c r="M258" s="211"/>
      <c r="N258" s="212"/>
      <c r="O258" s="212"/>
      <c r="P258" s="212"/>
      <c r="Q258" s="212"/>
      <c r="R258" s="212"/>
      <c r="S258" s="212"/>
      <c r="T258" s="213"/>
      <c r="AT258" s="214" t="s">
        <v>168</v>
      </c>
      <c r="AU258" s="214" t="s">
        <v>84</v>
      </c>
      <c r="AV258" s="11" t="s">
        <v>82</v>
      </c>
      <c r="AW258" s="11" t="s">
        <v>37</v>
      </c>
      <c r="AX258" s="11" t="s">
        <v>74</v>
      </c>
      <c r="AY258" s="214" t="s">
        <v>159</v>
      </c>
    </row>
    <row r="259" spans="2:65" s="11" customFormat="1" ht="12" x14ac:dyDescent="0.3">
      <c r="B259" s="204"/>
      <c r="C259" s="205"/>
      <c r="D259" s="206" t="s">
        <v>168</v>
      </c>
      <c r="E259" s="207" t="s">
        <v>30</v>
      </c>
      <c r="F259" s="208" t="s">
        <v>2416</v>
      </c>
      <c r="G259" s="205"/>
      <c r="H259" s="207" t="s">
        <v>30</v>
      </c>
      <c r="I259" s="209"/>
      <c r="J259" s="205"/>
      <c r="K259" s="205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168</v>
      </c>
      <c r="AU259" s="214" t="s">
        <v>84</v>
      </c>
      <c r="AV259" s="11" t="s">
        <v>82</v>
      </c>
      <c r="AW259" s="11" t="s">
        <v>37</v>
      </c>
      <c r="AX259" s="11" t="s">
        <v>74</v>
      </c>
      <c r="AY259" s="214" t="s">
        <v>159</v>
      </c>
    </row>
    <row r="260" spans="2:65" s="11" customFormat="1" ht="12" x14ac:dyDescent="0.3">
      <c r="B260" s="204"/>
      <c r="C260" s="205"/>
      <c r="D260" s="206" t="s">
        <v>168</v>
      </c>
      <c r="E260" s="207" t="s">
        <v>30</v>
      </c>
      <c r="F260" s="208" t="s">
        <v>2417</v>
      </c>
      <c r="G260" s="205"/>
      <c r="H260" s="207" t="s">
        <v>30</v>
      </c>
      <c r="I260" s="209"/>
      <c r="J260" s="205"/>
      <c r="K260" s="205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168</v>
      </c>
      <c r="AU260" s="214" t="s">
        <v>84</v>
      </c>
      <c r="AV260" s="11" t="s">
        <v>82</v>
      </c>
      <c r="AW260" s="11" t="s">
        <v>37</v>
      </c>
      <c r="AX260" s="11" t="s">
        <v>74</v>
      </c>
      <c r="AY260" s="214" t="s">
        <v>159</v>
      </c>
    </row>
    <row r="261" spans="2:65" s="12" customFormat="1" ht="12" x14ac:dyDescent="0.3">
      <c r="B261" s="215"/>
      <c r="C261" s="216"/>
      <c r="D261" s="206" t="s">
        <v>168</v>
      </c>
      <c r="E261" s="217" t="s">
        <v>30</v>
      </c>
      <c r="F261" s="218" t="s">
        <v>84</v>
      </c>
      <c r="G261" s="216"/>
      <c r="H261" s="219">
        <v>2</v>
      </c>
      <c r="I261" s="220"/>
      <c r="J261" s="216"/>
      <c r="K261" s="216"/>
      <c r="L261" s="221"/>
      <c r="M261" s="222"/>
      <c r="N261" s="223"/>
      <c r="O261" s="223"/>
      <c r="P261" s="223"/>
      <c r="Q261" s="223"/>
      <c r="R261" s="223"/>
      <c r="S261" s="223"/>
      <c r="T261" s="224"/>
      <c r="AT261" s="225" t="s">
        <v>168</v>
      </c>
      <c r="AU261" s="225" t="s">
        <v>84</v>
      </c>
      <c r="AV261" s="12" t="s">
        <v>84</v>
      </c>
      <c r="AW261" s="12" t="s">
        <v>37</v>
      </c>
      <c r="AX261" s="12" t="s">
        <v>82</v>
      </c>
      <c r="AY261" s="225" t="s">
        <v>159</v>
      </c>
    </row>
    <row r="262" spans="2:65" s="1" customFormat="1" ht="16.5" customHeight="1" x14ac:dyDescent="0.3">
      <c r="B262" s="41"/>
      <c r="C262" s="237" t="s">
        <v>373</v>
      </c>
      <c r="D262" s="237" t="s">
        <v>422</v>
      </c>
      <c r="E262" s="238" t="s">
        <v>2418</v>
      </c>
      <c r="F262" s="239" t="s">
        <v>2419</v>
      </c>
      <c r="G262" s="240" t="s">
        <v>456</v>
      </c>
      <c r="H262" s="241">
        <v>1.01</v>
      </c>
      <c r="I262" s="242"/>
      <c r="J262" s="243">
        <f>ROUND(I262*H262,2)</f>
        <v>0</v>
      </c>
      <c r="K262" s="239" t="s">
        <v>165</v>
      </c>
      <c r="L262" s="244"/>
      <c r="M262" s="245" t="s">
        <v>30</v>
      </c>
      <c r="N262" s="246" t="s">
        <v>45</v>
      </c>
      <c r="O262" s="42"/>
      <c r="P262" s="201">
        <f>O262*H262</f>
        <v>0</v>
      </c>
      <c r="Q262" s="201">
        <v>0.39600000000000002</v>
      </c>
      <c r="R262" s="201">
        <f>Q262*H262</f>
        <v>0.39996000000000004</v>
      </c>
      <c r="S262" s="201">
        <v>0</v>
      </c>
      <c r="T262" s="202">
        <f>S262*H262</f>
        <v>0</v>
      </c>
      <c r="AR262" s="24" t="s">
        <v>217</v>
      </c>
      <c r="AT262" s="24" t="s">
        <v>422</v>
      </c>
      <c r="AU262" s="24" t="s">
        <v>84</v>
      </c>
      <c r="AY262" s="24" t="s">
        <v>159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24" t="s">
        <v>82</v>
      </c>
      <c r="BK262" s="203">
        <f>ROUND(I262*H262,2)</f>
        <v>0</v>
      </c>
      <c r="BL262" s="24" t="s">
        <v>166</v>
      </c>
      <c r="BM262" s="24" t="s">
        <v>2420</v>
      </c>
    </row>
    <row r="263" spans="2:65" s="11" customFormat="1" ht="12" x14ac:dyDescent="0.3">
      <c r="B263" s="204"/>
      <c r="C263" s="205"/>
      <c r="D263" s="206" t="s">
        <v>168</v>
      </c>
      <c r="E263" s="207" t="s">
        <v>30</v>
      </c>
      <c r="F263" s="208" t="s">
        <v>444</v>
      </c>
      <c r="G263" s="205"/>
      <c r="H263" s="207" t="s">
        <v>30</v>
      </c>
      <c r="I263" s="209"/>
      <c r="J263" s="205"/>
      <c r="K263" s="205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168</v>
      </c>
      <c r="AU263" s="214" t="s">
        <v>84</v>
      </c>
      <c r="AV263" s="11" t="s">
        <v>82</v>
      </c>
      <c r="AW263" s="11" t="s">
        <v>37</v>
      </c>
      <c r="AX263" s="11" t="s">
        <v>74</v>
      </c>
      <c r="AY263" s="214" t="s">
        <v>159</v>
      </c>
    </row>
    <row r="264" spans="2:65" s="11" customFormat="1" ht="12" x14ac:dyDescent="0.3">
      <c r="B264" s="204"/>
      <c r="C264" s="205"/>
      <c r="D264" s="206" t="s">
        <v>168</v>
      </c>
      <c r="E264" s="207" t="s">
        <v>30</v>
      </c>
      <c r="F264" s="208" t="s">
        <v>2421</v>
      </c>
      <c r="G264" s="205"/>
      <c r="H264" s="207" t="s">
        <v>30</v>
      </c>
      <c r="I264" s="209"/>
      <c r="J264" s="205"/>
      <c r="K264" s="205"/>
      <c r="L264" s="210"/>
      <c r="M264" s="211"/>
      <c r="N264" s="212"/>
      <c r="O264" s="212"/>
      <c r="P264" s="212"/>
      <c r="Q264" s="212"/>
      <c r="R264" s="212"/>
      <c r="S264" s="212"/>
      <c r="T264" s="213"/>
      <c r="AT264" s="214" t="s">
        <v>168</v>
      </c>
      <c r="AU264" s="214" t="s">
        <v>84</v>
      </c>
      <c r="AV264" s="11" t="s">
        <v>82</v>
      </c>
      <c r="AW264" s="11" t="s">
        <v>37</v>
      </c>
      <c r="AX264" s="11" t="s">
        <v>74</v>
      </c>
      <c r="AY264" s="214" t="s">
        <v>159</v>
      </c>
    </row>
    <row r="265" spans="2:65" s="12" customFormat="1" ht="12" x14ac:dyDescent="0.3">
      <c r="B265" s="215"/>
      <c r="C265" s="216"/>
      <c r="D265" s="206" t="s">
        <v>168</v>
      </c>
      <c r="E265" s="217" t="s">
        <v>30</v>
      </c>
      <c r="F265" s="218" t="s">
        <v>2422</v>
      </c>
      <c r="G265" s="216"/>
      <c r="H265" s="219">
        <v>1.01</v>
      </c>
      <c r="I265" s="220"/>
      <c r="J265" s="216"/>
      <c r="K265" s="216"/>
      <c r="L265" s="221"/>
      <c r="M265" s="222"/>
      <c r="N265" s="223"/>
      <c r="O265" s="223"/>
      <c r="P265" s="223"/>
      <c r="Q265" s="223"/>
      <c r="R265" s="223"/>
      <c r="S265" s="223"/>
      <c r="T265" s="224"/>
      <c r="AT265" s="225" t="s">
        <v>168</v>
      </c>
      <c r="AU265" s="225" t="s">
        <v>84</v>
      </c>
      <c r="AV265" s="12" t="s">
        <v>84</v>
      </c>
      <c r="AW265" s="12" t="s">
        <v>37</v>
      </c>
      <c r="AX265" s="12" t="s">
        <v>82</v>
      </c>
      <c r="AY265" s="225" t="s">
        <v>159</v>
      </c>
    </row>
    <row r="266" spans="2:65" s="1" customFormat="1" ht="16.5" customHeight="1" x14ac:dyDescent="0.3">
      <c r="B266" s="41"/>
      <c r="C266" s="237" t="s">
        <v>377</v>
      </c>
      <c r="D266" s="237" t="s">
        <v>422</v>
      </c>
      <c r="E266" s="238" t="s">
        <v>2423</v>
      </c>
      <c r="F266" s="239" t="s">
        <v>2424</v>
      </c>
      <c r="G266" s="240" t="s">
        <v>456</v>
      </c>
      <c r="H266" s="241">
        <v>5.05</v>
      </c>
      <c r="I266" s="242"/>
      <c r="J266" s="243">
        <f>ROUND(I266*H266,2)</f>
        <v>0</v>
      </c>
      <c r="K266" s="239" t="s">
        <v>165</v>
      </c>
      <c r="L266" s="244"/>
      <c r="M266" s="245" t="s">
        <v>30</v>
      </c>
      <c r="N266" s="246" t="s">
        <v>45</v>
      </c>
      <c r="O266" s="42"/>
      <c r="P266" s="201">
        <f>O266*H266</f>
        <v>0</v>
      </c>
      <c r="Q266" s="201">
        <v>0.185</v>
      </c>
      <c r="R266" s="201">
        <f>Q266*H266</f>
        <v>0.93424999999999991</v>
      </c>
      <c r="S266" s="201">
        <v>0</v>
      </c>
      <c r="T266" s="202">
        <f>S266*H266</f>
        <v>0</v>
      </c>
      <c r="AR266" s="24" t="s">
        <v>217</v>
      </c>
      <c r="AT266" s="24" t="s">
        <v>422</v>
      </c>
      <c r="AU266" s="24" t="s">
        <v>84</v>
      </c>
      <c r="AY266" s="24" t="s">
        <v>159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24" t="s">
        <v>82</v>
      </c>
      <c r="BK266" s="203">
        <f>ROUND(I266*H266,2)</f>
        <v>0</v>
      </c>
      <c r="BL266" s="24" t="s">
        <v>166</v>
      </c>
      <c r="BM266" s="24" t="s">
        <v>2425</v>
      </c>
    </row>
    <row r="267" spans="2:65" s="11" customFormat="1" ht="12" x14ac:dyDescent="0.3">
      <c r="B267" s="204"/>
      <c r="C267" s="205"/>
      <c r="D267" s="206" t="s">
        <v>168</v>
      </c>
      <c r="E267" s="207" t="s">
        <v>30</v>
      </c>
      <c r="F267" s="208" t="s">
        <v>444</v>
      </c>
      <c r="G267" s="205"/>
      <c r="H267" s="207" t="s">
        <v>30</v>
      </c>
      <c r="I267" s="209"/>
      <c r="J267" s="205"/>
      <c r="K267" s="205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168</v>
      </c>
      <c r="AU267" s="214" t="s">
        <v>84</v>
      </c>
      <c r="AV267" s="11" t="s">
        <v>82</v>
      </c>
      <c r="AW267" s="11" t="s">
        <v>37</v>
      </c>
      <c r="AX267" s="11" t="s">
        <v>74</v>
      </c>
      <c r="AY267" s="214" t="s">
        <v>159</v>
      </c>
    </row>
    <row r="268" spans="2:65" s="11" customFormat="1" ht="12" x14ac:dyDescent="0.3">
      <c r="B268" s="204"/>
      <c r="C268" s="205"/>
      <c r="D268" s="206" t="s">
        <v>168</v>
      </c>
      <c r="E268" s="207" t="s">
        <v>30</v>
      </c>
      <c r="F268" s="208" t="s">
        <v>2421</v>
      </c>
      <c r="G268" s="205"/>
      <c r="H268" s="207" t="s">
        <v>30</v>
      </c>
      <c r="I268" s="209"/>
      <c r="J268" s="205"/>
      <c r="K268" s="205"/>
      <c r="L268" s="210"/>
      <c r="M268" s="211"/>
      <c r="N268" s="212"/>
      <c r="O268" s="212"/>
      <c r="P268" s="212"/>
      <c r="Q268" s="212"/>
      <c r="R268" s="212"/>
      <c r="S268" s="212"/>
      <c r="T268" s="213"/>
      <c r="AT268" s="214" t="s">
        <v>168</v>
      </c>
      <c r="AU268" s="214" t="s">
        <v>84</v>
      </c>
      <c r="AV268" s="11" t="s">
        <v>82</v>
      </c>
      <c r="AW268" s="11" t="s">
        <v>37</v>
      </c>
      <c r="AX268" s="11" t="s">
        <v>74</v>
      </c>
      <c r="AY268" s="214" t="s">
        <v>159</v>
      </c>
    </row>
    <row r="269" spans="2:65" s="12" customFormat="1" ht="12" x14ac:dyDescent="0.3">
      <c r="B269" s="215"/>
      <c r="C269" s="216"/>
      <c r="D269" s="206" t="s">
        <v>168</v>
      </c>
      <c r="E269" s="217" t="s">
        <v>30</v>
      </c>
      <c r="F269" s="218" t="s">
        <v>2426</v>
      </c>
      <c r="G269" s="216"/>
      <c r="H269" s="219">
        <v>5.05</v>
      </c>
      <c r="I269" s="220"/>
      <c r="J269" s="216"/>
      <c r="K269" s="216"/>
      <c r="L269" s="221"/>
      <c r="M269" s="222"/>
      <c r="N269" s="223"/>
      <c r="O269" s="223"/>
      <c r="P269" s="223"/>
      <c r="Q269" s="223"/>
      <c r="R269" s="223"/>
      <c r="S269" s="223"/>
      <c r="T269" s="224"/>
      <c r="AT269" s="225" t="s">
        <v>168</v>
      </c>
      <c r="AU269" s="225" t="s">
        <v>84</v>
      </c>
      <c r="AV269" s="12" t="s">
        <v>84</v>
      </c>
      <c r="AW269" s="12" t="s">
        <v>37</v>
      </c>
      <c r="AX269" s="12" t="s">
        <v>82</v>
      </c>
      <c r="AY269" s="225" t="s">
        <v>159</v>
      </c>
    </row>
    <row r="270" spans="2:65" s="1" customFormat="1" ht="25.5" customHeight="1" x14ac:dyDescent="0.3">
      <c r="B270" s="41"/>
      <c r="C270" s="192" t="s">
        <v>384</v>
      </c>
      <c r="D270" s="192" t="s">
        <v>161</v>
      </c>
      <c r="E270" s="193" t="s">
        <v>2427</v>
      </c>
      <c r="F270" s="194" t="s">
        <v>2428</v>
      </c>
      <c r="G270" s="195" t="s">
        <v>456</v>
      </c>
      <c r="H270" s="196">
        <v>1</v>
      </c>
      <c r="I270" s="197"/>
      <c r="J270" s="198">
        <f>ROUND(I270*H270,2)</f>
        <v>0</v>
      </c>
      <c r="K270" s="194" t="s">
        <v>165</v>
      </c>
      <c r="L270" s="61"/>
      <c r="M270" s="199" t="s">
        <v>30</v>
      </c>
      <c r="N270" s="200" t="s">
        <v>45</v>
      </c>
      <c r="O270" s="42"/>
      <c r="P270" s="201">
        <f>O270*H270</f>
        <v>0</v>
      </c>
      <c r="Q270" s="201">
        <v>6.6E-3</v>
      </c>
      <c r="R270" s="201">
        <f>Q270*H270</f>
        <v>6.6E-3</v>
      </c>
      <c r="S270" s="201">
        <v>0</v>
      </c>
      <c r="T270" s="202">
        <f>S270*H270</f>
        <v>0</v>
      </c>
      <c r="AR270" s="24" t="s">
        <v>166</v>
      </c>
      <c r="AT270" s="24" t="s">
        <v>161</v>
      </c>
      <c r="AU270" s="24" t="s">
        <v>84</v>
      </c>
      <c r="AY270" s="24" t="s">
        <v>159</v>
      </c>
      <c r="BE270" s="203">
        <f>IF(N270="základní",J270,0)</f>
        <v>0</v>
      </c>
      <c r="BF270" s="203">
        <f>IF(N270="snížená",J270,0)</f>
        <v>0</v>
      </c>
      <c r="BG270" s="203">
        <f>IF(N270="zákl. přenesená",J270,0)</f>
        <v>0</v>
      </c>
      <c r="BH270" s="203">
        <f>IF(N270="sníž. přenesená",J270,0)</f>
        <v>0</v>
      </c>
      <c r="BI270" s="203">
        <f>IF(N270="nulová",J270,0)</f>
        <v>0</v>
      </c>
      <c r="BJ270" s="24" t="s">
        <v>82</v>
      </c>
      <c r="BK270" s="203">
        <f>ROUND(I270*H270,2)</f>
        <v>0</v>
      </c>
      <c r="BL270" s="24" t="s">
        <v>166</v>
      </c>
      <c r="BM270" s="24" t="s">
        <v>2429</v>
      </c>
    </row>
    <row r="271" spans="2:65" s="11" customFormat="1" ht="12" x14ac:dyDescent="0.3">
      <c r="B271" s="204"/>
      <c r="C271" s="205"/>
      <c r="D271" s="206" t="s">
        <v>168</v>
      </c>
      <c r="E271" s="207" t="s">
        <v>30</v>
      </c>
      <c r="F271" s="208" t="s">
        <v>2430</v>
      </c>
      <c r="G271" s="205"/>
      <c r="H271" s="207" t="s">
        <v>30</v>
      </c>
      <c r="I271" s="209"/>
      <c r="J271" s="205"/>
      <c r="K271" s="205"/>
      <c r="L271" s="210"/>
      <c r="M271" s="211"/>
      <c r="N271" s="212"/>
      <c r="O271" s="212"/>
      <c r="P271" s="212"/>
      <c r="Q271" s="212"/>
      <c r="R271" s="212"/>
      <c r="S271" s="212"/>
      <c r="T271" s="213"/>
      <c r="AT271" s="214" t="s">
        <v>168</v>
      </c>
      <c r="AU271" s="214" t="s">
        <v>84</v>
      </c>
      <c r="AV271" s="11" t="s">
        <v>82</v>
      </c>
      <c r="AW271" s="11" t="s">
        <v>37</v>
      </c>
      <c r="AX271" s="11" t="s">
        <v>74</v>
      </c>
      <c r="AY271" s="214" t="s">
        <v>159</v>
      </c>
    </row>
    <row r="272" spans="2:65" s="12" customFormat="1" ht="12" x14ac:dyDescent="0.3">
      <c r="B272" s="215"/>
      <c r="C272" s="216"/>
      <c r="D272" s="206" t="s">
        <v>168</v>
      </c>
      <c r="E272" s="217" t="s">
        <v>30</v>
      </c>
      <c r="F272" s="218" t="s">
        <v>82</v>
      </c>
      <c r="G272" s="216"/>
      <c r="H272" s="219">
        <v>1</v>
      </c>
      <c r="I272" s="220"/>
      <c r="J272" s="216"/>
      <c r="K272" s="216"/>
      <c r="L272" s="221"/>
      <c r="M272" s="222"/>
      <c r="N272" s="223"/>
      <c r="O272" s="223"/>
      <c r="P272" s="223"/>
      <c r="Q272" s="223"/>
      <c r="R272" s="223"/>
      <c r="S272" s="223"/>
      <c r="T272" s="224"/>
      <c r="AT272" s="225" t="s">
        <v>168</v>
      </c>
      <c r="AU272" s="225" t="s">
        <v>84</v>
      </c>
      <c r="AV272" s="12" t="s">
        <v>84</v>
      </c>
      <c r="AW272" s="12" t="s">
        <v>37</v>
      </c>
      <c r="AX272" s="12" t="s">
        <v>82</v>
      </c>
      <c r="AY272" s="225" t="s">
        <v>159</v>
      </c>
    </row>
    <row r="273" spans="2:65" s="1" customFormat="1" ht="16.5" customHeight="1" x14ac:dyDescent="0.3">
      <c r="B273" s="41"/>
      <c r="C273" s="237" t="s">
        <v>392</v>
      </c>
      <c r="D273" s="237" t="s">
        <v>422</v>
      </c>
      <c r="E273" s="238" t="s">
        <v>2431</v>
      </c>
      <c r="F273" s="239" t="s">
        <v>2432</v>
      </c>
      <c r="G273" s="240" t="s">
        <v>456</v>
      </c>
      <c r="H273" s="241">
        <v>1.01</v>
      </c>
      <c r="I273" s="242"/>
      <c r="J273" s="243">
        <f>ROUND(I273*H273,2)</f>
        <v>0</v>
      </c>
      <c r="K273" s="239" t="s">
        <v>165</v>
      </c>
      <c r="L273" s="244"/>
      <c r="M273" s="245" t="s">
        <v>30</v>
      </c>
      <c r="N273" s="246" t="s">
        <v>45</v>
      </c>
      <c r="O273" s="42"/>
      <c r="P273" s="201">
        <f>O273*H273</f>
        <v>0</v>
      </c>
      <c r="Q273" s="201">
        <v>4.3999999999999997E-2</v>
      </c>
      <c r="R273" s="201">
        <f>Q273*H273</f>
        <v>4.444E-2</v>
      </c>
      <c r="S273" s="201">
        <v>0</v>
      </c>
      <c r="T273" s="202">
        <f>S273*H273</f>
        <v>0</v>
      </c>
      <c r="AR273" s="24" t="s">
        <v>217</v>
      </c>
      <c r="AT273" s="24" t="s">
        <v>422</v>
      </c>
      <c r="AU273" s="24" t="s">
        <v>84</v>
      </c>
      <c r="AY273" s="24" t="s">
        <v>159</v>
      </c>
      <c r="BE273" s="203">
        <f>IF(N273="základní",J273,0)</f>
        <v>0</v>
      </c>
      <c r="BF273" s="203">
        <f>IF(N273="snížená",J273,0)</f>
        <v>0</v>
      </c>
      <c r="BG273" s="203">
        <f>IF(N273="zákl. přenesená",J273,0)</f>
        <v>0</v>
      </c>
      <c r="BH273" s="203">
        <f>IF(N273="sníž. přenesená",J273,0)</f>
        <v>0</v>
      </c>
      <c r="BI273" s="203">
        <f>IF(N273="nulová",J273,0)</f>
        <v>0</v>
      </c>
      <c r="BJ273" s="24" t="s">
        <v>82</v>
      </c>
      <c r="BK273" s="203">
        <f>ROUND(I273*H273,2)</f>
        <v>0</v>
      </c>
      <c r="BL273" s="24" t="s">
        <v>166</v>
      </c>
      <c r="BM273" s="24" t="s">
        <v>2433</v>
      </c>
    </row>
    <row r="274" spans="2:65" s="11" customFormat="1" ht="12" x14ac:dyDescent="0.3">
      <c r="B274" s="204"/>
      <c r="C274" s="205"/>
      <c r="D274" s="206" t="s">
        <v>168</v>
      </c>
      <c r="E274" s="207" t="s">
        <v>30</v>
      </c>
      <c r="F274" s="208" t="s">
        <v>444</v>
      </c>
      <c r="G274" s="205"/>
      <c r="H274" s="207" t="s">
        <v>30</v>
      </c>
      <c r="I274" s="209"/>
      <c r="J274" s="205"/>
      <c r="K274" s="205"/>
      <c r="L274" s="210"/>
      <c r="M274" s="211"/>
      <c r="N274" s="212"/>
      <c r="O274" s="212"/>
      <c r="P274" s="212"/>
      <c r="Q274" s="212"/>
      <c r="R274" s="212"/>
      <c r="S274" s="212"/>
      <c r="T274" s="213"/>
      <c r="AT274" s="214" t="s">
        <v>168</v>
      </c>
      <c r="AU274" s="214" t="s">
        <v>84</v>
      </c>
      <c r="AV274" s="11" t="s">
        <v>82</v>
      </c>
      <c r="AW274" s="11" t="s">
        <v>37</v>
      </c>
      <c r="AX274" s="11" t="s">
        <v>74</v>
      </c>
      <c r="AY274" s="214" t="s">
        <v>159</v>
      </c>
    </row>
    <row r="275" spans="2:65" s="12" customFormat="1" ht="12" x14ac:dyDescent="0.3">
      <c r="B275" s="215"/>
      <c r="C275" s="216"/>
      <c r="D275" s="206" t="s">
        <v>168</v>
      </c>
      <c r="E275" s="217" t="s">
        <v>30</v>
      </c>
      <c r="F275" s="218" t="s">
        <v>2422</v>
      </c>
      <c r="G275" s="216"/>
      <c r="H275" s="219">
        <v>1.01</v>
      </c>
      <c r="I275" s="220"/>
      <c r="J275" s="216"/>
      <c r="K275" s="216"/>
      <c r="L275" s="221"/>
      <c r="M275" s="222"/>
      <c r="N275" s="223"/>
      <c r="O275" s="223"/>
      <c r="P275" s="223"/>
      <c r="Q275" s="223"/>
      <c r="R275" s="223"/>
      <c r="S275" s="223"/>
      <c r="T275" s="224"/>
      <c r="AT275" s="225" t="s">
        <v>168</v>
      </c>
      <c r="AU275" s="225" t="s">
        <v>84</v>
      </c>
      <c r="AV275" s="12" t="s">
        <v>84</v>
      </c>
      <c r="AW275" s="12" t="s">
        <v>37</v>
      </c>
      <c r="AX275" s="12" t="s">
        <v>82</v>
      </c>
      <c r="AY275" s="225" t="s">
        <v>159</v>
      </c>
    </row>
    <row r="276" spans="2:65" s="1" customFormat="1" ht="16.5" customHeight="1" x14ac:dyDescent="0.3">
      <c r="B276" s="41"/>
      <c r="C276" s="192" t="s">
        <v>403</v>
      </c>
      <c r="D276" s="192" t="s">
        <v>161</v>
      </c>
      <c r="E276" s="193" t="s">
        <v>2434</v>
      </c>
      <c r="F276" s="194" t="s">
        <v>2435</v>
      </c>
      <c r="G276" s="195" t="s">
        <v>456</v>
      </c>
      <c r="H276" s="196">
        <v>8</v>
      </c>
      <c r="I276" s="197"/>
      <c r="J276" s="198">
        <f>ROUND(I276*H276,2)</f>
        <v>0</v>
      </c>
      <c r="K276" s="194" t="s">
        <v>30</v>
      </c>
      <c r="L276" s="61"/>
      <c r="M276" s="199" t="s">
        <v>30</v>
      </c>
      <c r="N276" s="200" t="s">
        <v>45</v>
      </c>
      <c r="O276" s="42"/>
      <c r="P276" s="201">
        <f>O276*H276</f>
        <v>0</v>
      </c>
      <c r="Q276" s="201">
        <v>1E-4</v>
      </c>
      <c r="R276" s="201">
        <f>Q276*H276</f>
        <v>8.0000000000000004E-4</v>
      </c>
      <c r="S276" s="201">
        <v>0</v>
      </c>
      <c r="T276" s="202">
        <f>S276*H276</f>
        <v>0</v>
      </c>
      <c r="AR276" s="24" t="s">
        <v>669</v>
      </c>
      <c r="AT276" s="24" t="s">
        <v>161</v>
      </c>
      <c r="AU276" s="24" t="s">
        <v>84</v>
      </c>
      <c r="AY276" s="24" t="s">
        <v>159</v>
      </c>
      <c r="BE276" s="203">
        <f>IF(N276="základní",J276,0)</f>
        <v>0</v>
      </c>
      <c r="BF276" s="203">
        <f>IF(N276="snížená",J276,0)</f>
        <v>0</v>
      </c>
      <c r="BG276" s="203">
        <f>IF(N276="zákl. přenesená",J276,0)</f>
        <v>0</v>
      </c>
      <c r="BH276" s="203">
        <f>IF(N276="sníž. přenesená",J276,0)</f>
        <v>0</v>
      </c>
      <c r="BI276" s="203">
        <f>IF(N276="nulová",J276,0)</f>
        <v>0</v>
      </c>
      <c r="BJ276" s="24" t="s">
        <v>82</v>
      </c>
      <c r="BK276" s="203">
        <f>ROUND(I276*H276,2)</f>
        <v>0</v>
      </c>
      <c r="BL276" s="24" t="s">
        <v>669</v>
      </c>
      <c r="BM276" s="24" t="s">
        <v>2436</v>
      </c>
    </row>
    <row r="277" spans="2:65" s="11" customFormat="1" ht="12" x14ac:dyDescent="0.3">
      <c r="B277" s="204"/>
      <c r="C277" s="205"/>
      <c r="D277" s="206" t="s">
        <v>168</v>
      </c>
      <c r="E277" s="207" t="s">
        <v>30</v>
      </c>
      <c r="F277" s="208" t="s">
        <v>2437</v>
      </c>
      <c r="G277" s="205"/>
      <c r="H277" s="207" t="s">
        <v>30</v>
      </c>
      <c r="I277" s="209"/>
      <c r="J277" s="205"/>
      <c r="K277" s="205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168</v>
      </c>
      <c r="AU277" s="214" t="s">
        <v>84</v>
      </c>
      <c r="AV277" s="11" t="s">
        <v>82</v>
      </c>
      <c r="AW277" s="11" t="s">
        <v>37</v>
      </c>
      <c r="AX277" s="11" t="s">
        <v>74</v>
      </c>
      <c r="AY277" s="214" t="s">
        <v>159</v>
      </c>
    </row>
    <row r="278" spans="2:65" s="12" customFormat="1" ht="12" x14ac:dyDescent="0.3">
      <c r="B278" s="215"/>
      <c r="C278" s="216"/>
      <c r="D278" s="206" t="s">
        <v>168</v>
      </c>
      <c r="E278" s="217" t="s">
        <v>30</v>
      </c>
      <c r="F278" s="218" t="s">
        <v>217</v>
      </c>
      <c r="G278" s="216"/>
      <c r="H278" s="219">
        <v>8</v>
      </c>
      <c r="I278" s="220"/>
      <c r="J278" s="216"/>
      <c r="K278" s="216"/>
      <c r="L278" s="221"/>
      <c r="M278" s="222"/>
      <c r="N278" s="223"/>
      <c r="O278" s="223"/>
      <c r="P278" s="223"/>
      <c r="Q278" s="223"/>
      <c r="R278" s="223"/>
      <c r="S278" s="223"/>
      <c r="T278" s="224"/>
      <c r="AT278" s="225" t="s">
        <v>168</v>
      </c>
      <c r="AU278" s="225" t="s">
        <v>84</v>
      </c>
      <c r="AV278" s="12" t="s">
        <v>84</v>
      </c>
      <c r="AW278" s="12" t="s">
        <v>37</v>
      </c>
      <c r="AX278" s="12" t="s">
        <v>82</v>
      </c>
      <c r="AY278" s="225" t="s">
        <v>159</v>
      </c>
    </row>
    <row r="279" spans="2:65" s="1" customFormat="1" ht="16.5" customHeight="1" x14ac:dyDescent="0.3">
      <c r="B279" s="41"/>
      <c r="C279" s="237" t="s">
        <v>413</v>
      </c>
      <c r="D279" s="237" t="s">
        <v>422</v>
      </c>
      <c r="E279" s="238" t="s">
        <v>2438</v>
      </c>
      <c r="F279" s="239" t="s">
        <v>2439</v>
      </c>
      <c r="G279" s="240" t="s">
        <v>456</v>
      </c>
      <c r="H279" s="241">
        <v>8</v>
      </c>
      <c r="I279" s="242"/>
      <c r="J279" s="243">
        <f>ROUND(I279*H279,2)</f>
        <v>0</v>
      </c>
      <c r="K279" s="239" t="s">
        <v>30</v>
      </c>
      <c r="L279" s="244"/>
      <c r="M279" s="245" t="s">
        <v>30</v>
      </c>
      <c r="N279" s="246" t="s">
        <v>45</v>
      </c>
      <c r="O279" s="42"/>
      <c r="P279" s="201">
        <f>O279*H279</f>
        <v>0</v>
      </c>
      <c r="Q279" s="201">
        <v>1.6000000000000001E-3</v>
      </c>
      <c r="R279" s="201">
        <f>Q279*H279</f>
        <v>1.2800000000000001E-2</v>
      </c>
      <c r="S279" s="201">
        <v>0</v>
      </c>
      <c r="T279" s="202">
        <f>S279*H279</f>
        <v>0</v>
      </c>
      <c r="AR279" s="24" t="s">
        <v>217</v>
      </c>
      <c r="AT279" s="24" t="s">
        <v>422</v>
      </c>
      <c r="AU279" s="24" t="s">
        <v>84</v>
      </c>
      <c r="AY279" s="24" t="s">
        <v>159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24" t="s">
        <v>82</v>
      </c>
      <c r="BK279" s="203">
        <f>ROUND(I279*H279,2)</f>
        <v>0</v>
      </c>
      <c r="BL279" s="24" t="s">
        <v>166</v>
      </c>
      <c r="BM279" s="24" t="s">
        <v>2440</v>
      </c>
    </row>
    <row r="280" spans="2:65" s="1" customFormat="1" ht="25.5" customHeight="1" x14ac:dyDescent="0.3">
      <c r="B280" s="41"/>
      <c r="C280" s="192" t="s">
        <v>421</v>
      </c>
      <c r="D280" s="192" t="s">
        <v>161</v>
      </c>
      <c r="E280" s="193" t="s">
        <v>2441</v>
      </c>
      <c r="F280" s="194" t="s">
        <v>2442</v>
      </c>
      <c r="G280" s="195" t="s">
        <v>456</v>
      </c>
      <c r="H280" s="196">
        <v>1</v>
      </c>
      <c r="I280" s="197"/>
      <c r="J280" s="198">
        <f>ROUND(I280*H280,2)</f>
        <v>0</v>
      </c>
      <c r="K280" s="194" t="s">
        <v>165</v>
      </c>
      <c r="L280" s="61"/>
      <c r="M280" s="199" t="s">
        <v>30</v>
      </c>
      <c r="N280" s="200" t="s">
        <v>45</v>
      </c>
      <c r="O280" s="42"/>
      <c r="P280" s="201">
        <f>O280*H280</f>
        <v>0</v>
      </c>
      <c r="Q280" s="201">
        <v>0.21734000000000001</v>
      </c>
      <c r="R280" s="201">
        <f>Q280*H280</f>
        <v>0.21734000000000001</v>
      </c>
      <c r="S280" s="201">
        <v>0</v>
      </c>
      <c r="T280" s="202">
        <f>S280*H280</f>
        <v>0</v>
      </c>
      <c r="AR280" s="24" t="s">
        <v>166</v>
      </c>
      <c r="AT280" s="24" t="s">
        <v>161</v>
      </c>
      <c r="AU280" s="24" t="s">
        <v>84</v>
      </c>
      <c r="AY280" s="24" t="s">
        <v>159</v>
      </c>
      <c r="BE280" s="203">
        <f>IF(N280="základní",J280,0)</f>
        <v>0</v>
      </c>
      <c r="BF280" s="203">
        <f>IF(N280="snížená",J280,0)</f>
        <v>0</v>
      </c>
      <c r="BG280" s="203">
        <f>IF(N280="zákl. přenesená",J280,0)</f>
        <v>0</v>
      </c>
      <c r="BH280" s="203">
        <f>IF(N280="sníž. přenesená",J280,0)</f>
        <v>0</v>
      </c>
      <c r="BI280" s="203">
        <f>IF(N280="nulová",J280,0)</f>
        <v>0</v>
      </c>
      <c r="BJ280" s="24" t="s">
        <v>82</v>
      </c>
      <c r="BK280" s="203">
        <f>ROUND(I280*H280,2)</f>
        <v>0</v>
      </c>
      <c r="BL280" s="24" t="s">
        <v>166</v>
      </c>
      <c r="BM280" s="24" t="s">
        <v>2443</v>
      </c>
    </row>
    <row r="281" spans="2:65" s="11" customFormat="1" ht="12" x14ac:dyDescent="0.3">
      <c r="B281" s="204"/>
      <c r="C281" s="205"/>
      <c r="D281" s="206" t="s">
        <v>168</v>
      </c>
      <c r="E281" s="207" t="s">
        <v>30</v>
      </c>
      <c r="F281" s="208" t="s">
        <v>2444</v>
      </c>
      <c r="G281" s="205"/>
      <c r="H281" s="207" t="s">
        <v>30</v>
      </c>
      <c r="I281" s="209"/>
      <c r="J281" s="205"/>
      <c r="K281" s="205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168</v>
      </c>
      <c r="AU281" s="214" t="s">
        <v>84</v>
      </c>
      <c r="AV281" s="11" t="s">
        <v>82</v>
      </c>
      <c r="AW281" s="11" t="s">
        <v>37</v>
      </c>
      <c r="AX281" s="11" t="s">
        <v>74</v>
      </c>
      <c r="AY281" s="214" t="s">
        <v>159</v>
      </c>
    </row>
    <row r="282" spans="2:65" s="12" customFormat="1" ht="12" x14ac:dyDescent="0.3">
      <c r="B282" s="215"/>
      <c r="C282" s="216"/>
      <c r="D282" s="206" t="s">
        <v>168</v>
      </c>
      <c r="E282" s="217" t="s">
        <v>30</v>
      </c>
      <c r="F282" s="218" t="s">
        <v>82</v>
      </c>
      <c r="G282" s="216"/>
      <c r="H282" s="219">
        <v>1</v>
      </c>
      <c r="I282" s="220"/>
      <c r="J282" s="216"/>
      <c r="K282" s="216"/>
      <c r="L282" s="221"/>
      <c r="M282" s="222"/>
      <c r="N282" s="223"/>
      <c r="O282" s="223"/>
      <c r="P282" s="223"/>
      <c r="Q282" s="223"/>
      <c r="R282" s="223"/>
      <c r="S282" s="223"/>
      <c r="T282" s="224"/>
      <c r="AT282" s="225" t="s">
        <v>168</v>
      </c>
      <c r="AU282" s="225" t="s">
        <v>84</v>
      </c>
      <c r="AV282" s="12" t="s">
        <v>84</v>
      </c>
      <c r="AW282" s="12" t="s">
        <v>37</v>
      </c>
      <c r="AX282" s="12" t="s">
        <v>82</v>
      </c>
      <c r="AY282" s="225" t="s">
        <v>159</v>
      </c>
    </row>
    <row r="283" spans="2:65" s="1" customFormat="1" ht="16.5" customHeight="1" x14ac:dyDescent="0.3">
      <c r="B283" s="41"/>
      <c r="C283" s="237" t="s">
        <v>428</v>
      </c>
      <c r="D283" s="237" t="s">
        <v>422</v>
      </c>
      <c r="E283" s="238" t="s">
        <v>2445</v>
      </c>
      <c r="F283" s="239" t="s">
        <v>2446</v>
      </c>
      <c r="G283" s="240" t="s">
        <v>456</v>
      </c>
      <c r="H283" s="241">
        <v>1</v>
      </c>
      <c r="I283" s="242"/>
      <c r="J283" s="243">
        <f>ROUND(I283*H283,2)</f>
        <v>0</v>
      </c>
      <c r="K283" s="239" t="s">
        <v>30</v>
      </c>
      <c r="L283" s="244"/>
      <c r="M283" s="245" t="s">
        <v>30</v>
      </c>
      <c r="N283" s="246" t="s">
        <v>45</v>
      </c>
      <c r="O283" s="42"/>
      <c r="P283" s="201">
        <f>O283*H283</f>
        <v>0</v>
      </c>
      <c r="Q283" s="201">
        <v>0.19600000000000001</v>
      </c>
      <c r="R283" s="201">
        <f>Q283*H283</f>
        <v>0.19600000000000001</v>
      </c>
      <c r="S283" s="201">
        <v>0</v>
      </c>
      <c r="T283" s="202">
        <f>S283*H283</f>
        <v>0</v>
      </c>
      <c r="AR283" s="24" t="s">
        <v>217</v>
      </c>
      <c r="AT283" s="24" t="s">
        <v>422</v>
      </c>
      <c r="AU283" s="24" t="s">
        <v>84</v>
      </c>
      <c r="AY283" s="24" t="s">
        <v>159</v>
      </c>
      <c r="BE283" s="203">
        <f>IF(N283="základní",J283,0)</f>
        <v>0</v>
      </c>
      <c r="BF283" s="203">
        <f>IF(N283="snížená",J283,0)</f>
        <v>0</v>
      </c>
      <c r="BG283" s="203">
        <f>IF(N283="zákl. přenesená",J283,0)</f>
        <v>0</v>
      </c>
      <c r="BH283" s="203">
        <f>IF(N283="sníž. přenesená",J283,0)</f>
        <v>0</v>
      </c>
      <c r="BI283" s="203">
        <f>IF(N283="nulová",J283,0)</f>
        <v>0</v>
      </c>
      <c r="BJ283" s="24" t="s">
        <v>82</v>
      </c>
      <c r="BK283" s="203">
        <f>ROUND(I283*H283,2)</f>
        <v>0</v>
      </c>
      <c r="BL283" s="24" t="s">
        <v>166</v>
      </c>
      <c r="BM283" s="24" t="s">
        <v>2447</v>
      </c>
    </row>
    <row r="284" spans="2:65" s="1" customFormat="1" ht="16.5" customHeight="1" x14ac:dyDescent="0.3">
      <c r="B284" s="41"/>
      <c r="C284" s="192" t="s">
        <v>434</v>
      </c>
      <c r="D284" s="192" t="s">
        <v>161</v>
      </c>
      <c r="E284" s="193" t="s">
        <v>2448</v>
      </c>
      <c r="F284" s="194" t="s">
        <v>2449</v>
      </c>
      <c r="G284" s="195" t="s">
        <v>292</v>
      </c>
      <c r="H284" s="196">
        <v>50</v>
      </c>
      <c r="I284" s="197"/>
      <c r="J284" s="198">
        <f>ROUND(I284*H284,2)</f>
        <v>0</v>
      </c>
      <c r="K284" s="194" t="s">
        <v>30</v>
      </c>
      <c r="L284" s="61"/>
      <c r="M284" s="199" t="s">
        <v>30</v>
      </c>
      <c r="N284" s="200" t="s">
        <v>45</v>
      </c>
      <c r="O284" s="42"/>
      <c r="P284" s="201">
        <f>O284*H284</f>
        <v>0</v>
      </c>
      <c r="Q284" s="201">
        <v>0</v>
      </c>
      <c r="R284" s="201">
        <f>Q284*H284</f>
        <v>0</v>
      </c>
      <c r="S284" s="201">
        <v>0</v>
      </c>
      <c r="T284" s="202">
        <f>S284*H284</f>
        <v>0</v>
      </c>
      <c r="AR284" s="24" t="s">
        <v>166</v>
      </c>
      <c r="AT284" s="24" t="s">
        <v>161</v>
      </c>
      <c r="AU284" s="24" t="s">
        <v>84</v>
      </c>
      <c r="AY284" s="24" t="s">
        <v>159</v>
      </c>
      <c r="BE284" s="203">
        <f>IF(N284="základní",J284,0)</f>
        <v>0</v>
      </c>
      <c r="BF284" s="203">
        <f>IF(N284="snížená",J284,0)</f>
        <v>0</v>
      </c>
      <c r="BG284" s="203">
        <f>IF(N284="zákl. přenesená",J284,0)</f>
        <v>0</v>
      </c>
      <c r="BH284" s="203">
        <f>IF(N284="sníž. přenesená",J284,0)</f>
        <v>0</v>
      </c>
      <c r="BI284" s="203">
        <f>IF(N284="nulová",J284,0)</f>
        <v>0</v>
      </c>
      <c r="BJ284" s="24" t="s">
        <v>82</v>
      </c>
      <c r="BK284" s="203">
        <f>ROUND(I284*H284,2)</f>
        <v>0</v>
      </c>
      <c r="BL284" s="24" t="s">
        <v>166</v>
      </c>
      <c r="BM284" s="24" t="s">
        <v>2450</v>
      </c>
    </row>
    <row r="285" spans="2:65" s="1" customFormat="1" ht="16.5" customHeight="1" x14ac:dyDescent="0.3">
      <c r="B285" s="41"/>
      <c r="C285" s="192" t="s">
        <v>440</v>
      </c>
      <c r="D285" s="192" t="s">
        <v>161</v>
      </c>
      <c r="E285" s="193" t="s">
        <v>2451</v>
      </c>
      <c r="F285" s="194" t="s">
        <v>2452</v>
      </c>
      <c r="G285" s="195" t="s">
        <v>2453</v>
      </c>
      <c r="H285" s="196">
        <v>3</v>
      </c>
      <c r="I285" s="197"/>
      <c r="J285" s="198">
        <f>ROUND(I285*H285,2)</f>
        <v>0</v>
      </c>
      <c r="K285" s="194" t="s">
        <v>165</v>
      </c>
      <c r="L285" s="61"/>
      <c r="M285" s="199" t="s">
        <v>30</v>
      </c>
      <c r="N285" s="200" t="s">
        <v>45</v>
      </c>
      <c r="O285" s="42"/>
      <c r="P285" s="201">
        <f>O285*H285</f>
        <v>0</v>
      </c>
      <c r="Q285" s="201">
        <v>3.1E-4</v>
      </c>
      <c r="R285" s="201">
        <f>Q285*H285</f>
        <v>9.3000000000000005E-4</v>
      </c>
      <c r="S285" s="201">
        <v>0</v>
      </c>
      <c r="T285" s="202">
        <f>S285*H285</f>
        <v>0</v>
      </c>
      <c r="AR285" s="24" t="s">
        <v>166</v>
      </c>
      <c r="AT285" s="24" t="s">
        <v>161</v>
      </c>
      <c r="AU285" s="24" t="s">
        <v>84</v>
      </c>
      <c r="AY285" s="24" t="s">
        <v>159</v>
      </c>
      <c r="BE285" s="203">
        <f>IF(N285="základní",J285,0)</f>
        <v>0</v>
      </c>
      <c r="BF285" s="203">
        <f>IF(N285="snížená",J285,0)</f>
        <v>0</v>
      </c>
      <c r="BG285" s="203">
        <f>IF(N285="zákl. přenesená",J285,0)</f>
        <v>0</v>
      </c>
      <c r="BH285" s="203">
        <f>IF(N285="sníž. přenesená",J285,0)</f>
        <v>0</v>
      </c>
      <c r="BI285" s="203">
        <f>IF(N285="nulová",J285,0)</f>
        <v>0</v>
      </c>
      <c r="BJ285" s="24" t="s">
        <v>82</v>
      </c>
      <c r="BK285" s="203">
        <f>ROUND(I285*H285,2)</f>
        <v>0</v>
      </c>
      <c r="BL285" s="24" t="s">
        <v>166</v>
      </c>
      <c r="BM285" s="24" t="s">
        <v>2454</v>
      </c>
    </row>
    <row r="286" spans="2:65" s="1" customFormat="1" ht="16.5" customHeight="1" x14ac:dyDescent="0.3">
      <c r="B286" s="41"/>
      <c r="C286" s="192" t="s">
        <v>447</v>
      </c>
      <c r="D286" s="192" t="s">
        <v>161</v>
      </c>
      <c r="E286" s="193" t="s">
        <v>2455</v>
      </c>
      <c r="F286" s="194" t="s">
        <v>2456</v>
      </c>
      <c r="G286" s="195" t="s">
        <v>2453</v>
      </c>
      <c r="H286" s="196">
        <v>9</v>
      </c>
      <c r="I286" s="197"/>
      <c r="J286" s="198">
        <f>ROUND(I286*H286,2)</f>
        <v>0</v>
      </c>
      <c r="K286" s="194" t="s">
        <v>165</v>
      </c>
      <c r="L286" s="61"/>
      <c r="M286" s="199" t="s">
        <v>30</v>
      </c>
      <c r="N286" s="200" t="s">
        <v>45</v>
      </c>
      <c r="O286" s="42"/>
      <c r="P286" s="201">
        <f>O286*H286</f>
        <v>0</v>
      </c>
      <c r="Q286" s="201">
        <v>3.1E-4</v>
      </c>
      <c r="R286" s="201">
        <f>Q286*H286</f>
        <v>2.7899999999999999E-3</v>
      </c>
      <c r="S286" s="201">
        <v>0</v>
      </c>
      <c r="T286" s="202">
        <f>S286*H286</f>
        <v>0</v>
      </c>
      <c r="AR286" s="24" t="s">
        <v>166</v>
      </c>
      <c r="AT286" s="24" t="s">
        <v>161</v>
      </c>
      <c r="AU286" s="24" t="s">
        <v>84</v>
      </c>
      <c r="AY286" s="24" t="s">
        <v>159</v>
      </c>
      <c r="BE286" s="203">
        <f>IF(N286="základní",J286,0)</f>
        <v>0</v>
      </c>
      <c r="BF286" s="203">
        <f>IF(N286="snížená",J286,0)</f>
        <v>0</v>
      </c>
      <c r="BG286" s="203">
        <f>IF(N286="zákl. přenesená",J286,0)</f>
        <v>0</v>
      </c>
      <c r="BH286" s="203">
        <f>IF(N286="sníž. přenesená",J286,0)</f>
        <v>0</v>
      </c>
      <c r="BI286" s="203">
        <f>IF(N286="nulová",J286,0)</f>
        <v>0</v>
      </c>
      <c r="BJ286" s="24" t="s">
        <v>82</v>
      </c>
      <c r="BK286" s="203">
        <f>ROUND(I286*H286,2)</f>
        <v>0</v>
      </c>
      <c r="BL286" s="24" t="s">
        <v>166</v>
      </c>
      <c r="BM286" s="24" t="s">
        <v>2457</v>
      </c>
    </row>
    <row r="287" spans="2:65" s="1" customFormat="1" ht="16.5" customHeight="1" x14ac:dyDescent="0.3">
      <c r="B287" s="41"/>
      <c r="C287" s="192" t="s">
        <v>453</v>
      </c>
      <c r="D287" s="192" t="s">
        <v>161</v>
      </c>
      <c r="E287" s="193" t="s">
        <v>2458</v>
      </c>
      <c r="F287" s="194" t="s">
        <v>2459</v>
      </c>
      <c r="G287" s="195" t="s">
        <v>292</v>
      </c>
      <c r="H287" s="196">
        <v>50</v>
      </c>
      <c r="I287" s="197"/>
      <c r="J287" s="198">
        <f>ROUND(I287*H287,2)</f>
        <v>0</v>
      </c>
      <c r="K287" s="194" t="s">
        <v>30</v>
      </c>
      <c r="L287" s="61"/>
      <c r="M287" s="199" t="s">
        <v>30</v>
      </c>
      <c r="N287" s="200" t="s">
        <v>45</v>
      </c>
      <c r="O287" s="42"/>
      <c r="P287" s="201">
        <f>O287*H287</f>
        <v>0</v>
      </c>
      <c r="Q287" s="201">
        <v>0</v>
      </c>
      <c r="R287" s="201">
        <f>Q287*H287</f>
        <v>0</v>
      </c>
      <c r="S287" s="201">
        <v>0</v>
      </c>
      <c r="T287" s="202">
        <f>S287*H287</f>
        <v>0</v>
      </c>
      <c r="AR287" s="24" t="s">
        <v>166</v>
      </c>
      <c r="AT287" s="24" t="s">
        <v>161</v>
      </c>
      <c r="AU287" s="24" t="s">
        <v>84</v>
      </c>
      <c r="AY287" s="24" t="s">
        <v>159</v>
      </c>
      <c r="BE287" s="203">
        <f>IF(N287="základní",J287,0)</f>
        <v>0</v>
      </c>
      <c r="BF287" s="203">
        <f>IF(N287="snížená",J287,0)</f>
        <v>0</v>
      </c>
      <c r="BG287" s="203">
        <f>IF(N287="zákl. přenesená",J287,0)</f>
        <v>0</v>
      </c>
      <c r="BH287" s="203">
        <f>IF(N287="sníž. přenesená",J287,0)</f>
        <v>0</v>
      </c>
      <c r="BI287" s="203">
        <f>IF(N287="nulová",J287,0)</f>
        <v>0</v>
      </c>
      <c r="BJ287" s="24" t="s">
        <v>82</v>
      </c>
      <c r="BK287" s="203">
        <f>ROUND(I287*H287,2)</f>
        <v>0</v>
      </c>
      <c r="BL287" s="24" t="s">
        <v>166</v>
      </c>
      <c r="BM287" s="24" t="s">
        <v>2460</v>
      </c>
    </row>
    <row r="288" spans="2:65" s="11" customFormat="1" ht="12" x14ac:dyDescent="0.3">
      <c r="B288" s="204"/>
      <c r="C288" s="205"/>
      <c r="D288" s="206" t="s">
        <v>168</v>
      </c>
      <c r="E288" s="207" t="s">
        <v>30</v>
      </c>
      <c r="F288" s="208" t="s">
        <v>2461</v>
      </c>
      <c r="G288" s="205"/>
      <c r="H288" s="207" t="s">
        <v>30</v>
      </c>
      <c r="I288" s="209"/>
      <c r="J288" s="205"/>
      <c r="K288" s="205"/>
      <c r="L288" s="210"/>
      <c r="M288" s="211"/>
      <c r="N288" s="212"/>
      <c r="O288" s="212"/>
      <c r="P288" s="212"/>
      <c r="Q288" s="212"/>
      <c r="R288" s="212"/>
      <c r="S288" s="212"/>
      <c r="T288" s="213"/>
      <c r="AT288" s="214" t="s">
        <v>168</v>
      </c>
      <c r="AU288" s="214" t="s">
        <v>84</v>
      </c>
      <c r="AV288" s="11" t="s">
        <v>82</v>
      </c>
      <c r="AW288" s="11" t="s">
        <v>37</v>
      </c>
      <c r="AX288" s="11" t="s">
        <v>74</v>
      </c>
      <c r="AY288" s="214" t="s">
        <v>159</v>
      </c>
    </row>
    <row r="289" spans="2:65" s="12" customFormat="1" ht="12" x14ac:dyDescent="0.3">
      <c r="B289" s="215"/>
      <c r="C289" s="216"/>
      <c r="D289" s="206" t="s">
        <v>168</v>
      </c>
      <c r="E289" s="217" t="s">
        <v>30</v>
      </c>
      <c r="F289" s="218" t="s">
        <v>2462</v>
      </c>
      <c r="G289" s="216"/>
      <c r="H289" s="219">
        <v>50</v>
      </c>
      <c r="I289" s="220"/>
      <c r="J289" s="216"/>
      <c r="K289" s="216"/>
      <c r="L289" s="221"/>
      <c r="M289" s="222"/>
      <c r="N289" s="223"/>
      <c r="O289" s="223"/>
      <c r="P289" s="223"/>
      <c r="Q289" s="223"/>
      <c r="R289" s="223"/>
      <c r="S289" s="223"/>
      <c r="T289" s="224"/>
      <c r="AT289" s="225" t="s">
        <v>168</v>
      </c>
      <c r="AU289" s="225" t="s">
        <v>84</v>
      </c>
      <c r="AV289" s="12" t="s">
        <v>84</v>
      </c>
      <c r="AW289" s="12" t="s">
        <v>37</v>
      </c>
      <c r="AX289" s="12" t="s">
        <v>82</v>
      </c>
      <c r="AY289" s="225" t="s">
        <v>159</v>
      </c>
    </row>
    <row r="290" spans="2:65" s="1" customFormat="1" ht="25.5" customHeight="1" x14ac:dyDescent="0.3">
      <c r="B290" s="41"/>
      <c r="C290" s="192" t="s">
        <v>460</v>
      </c>
      <c r="D290" s="192" t="s">
        <v>161</v>
      </c>
      <c r="E290" s="193" t="s">
        <v>2463</v>
      </c>
      <c r="F290" s="194" t="s">
        <v>2464</v>
      </c>
      <c r="G290" s="195" t="s">
        <v>456</v>
      </c>
      <c r="H290" s="196">
        <v>7</v>
      </c>
      <c r="I290" s="197"/>
      <c r="J290" s="198">
        <f>ROUND(I290*H290,2)</f>
        <v>0</v>
      </c>
      <c r="K290" s="194" t="s">
        <v>30</v>
      </c>
      <c r="L290" s="61"/>
      <c r="M290" s="199" t="s">
        <v>30</v>
      </c>
      <c r="N290" s="200" t="s">
        <v>45</v>
      </c>
      <c r="O290" s="42"/>
      <c r="P290" s="201">
        <f>O290*H290</f>
        <v>0</v>
      </c>
      <c r="Q290" s="201">
        <v>0</v>
      </c>
      <c r="R290" s="201">
        <f>Q290*H290</f>
        <v>0</v>
      </c>
      <c r="S290" s="201">
        <v>0</v>
      </c>
      <c r="T290" s="202">
        <f>S290*H290</f>
        <v>0</v>
      </c>
      <c r="AR290" s="24" t="s">
        <v>166</v>
      </c>
      <c r="AT290" s="24" t="s">
        <v>161</v>
      </c>
      <c r="AU290" s="24" t="s">
        <v>84</v>
      </c>
      <c r="AY290" s="24" t="s">
        <v>159</v>
      </c>
      <c r="BE290" s="203">
        <f>IF(N290="základní",J290,0)</f>
        <v>0</v>
      </c>
      <c r="BF290" s="203">
        <f>IF(N290="snížená",J290,0)</f>
        <v>0</v>
      </c>
      <c r="BG290" s="203">
        <f>IF(N290="zákl. přenesená",J290,0)</f>
        <v>0</v>
      </c>
      <c r="BH290" s="203">
        <f>IF(N290="sníž. přenesená",J290,0)</f>
        <v>0</v>
      </c>
      <c r="BI290" s="203">
        <f>IF(N290="nulová",J290,0)</f>
        <v>0</v>
      </c>
      <c r="BJ290" s="24" t="s">
        <v>82</v>
      </c>
      <c r="BK290" s="203">
        <f>ROUND(I290*H290,2)</f>
        <v>0</v>
      </c>
      <c r="BL290" s="24" t="s">
        <v>166</v>
      </c>
      <c r="BM290" s="24" t="s">
        <v>2465</v>
      </c>
    </row>
    <row r="291" spans="2:65" s="11" customFormat="1" ht="12" x14ac:dyDescent="0.3">
      <c r="B291" s="204"/>
      <c r="C291" s="205"/>
      <c r="D291" s="206" t="s">
        <v>168</v>
      </c>
      <c r="E291" s="207" t="s">
        <v>30</v>
      </c>
      <c r="F291" s="208" t="s">
        <v>2466</v>
      </c>
      <c r="G291" s="205"/>
      <c r="H291" s="207" t="s">
        <v>30</v>
      </c>
      <c r="I291" s="209"/>
      <c r="J291" s="205"/>
      <c r="K291" s="205"/>
      <c r="L291" s="210"/>
      <c r="M291" s="211"/>
      <c r="N291" s="212"/>
      <c r="O291" s="212"/>
      <c r="P291" s="212"/>
      <c r="Q291" s="212"/>
      <c r="R291" s="212"/>
      <c r="S291" s="212"/>
      <c r="T291" s="213"/>
      <c r="AT291" s="214" t="s">
        <v>168</v>
      </c>
      <c r="AU291" s="214" t="s">
        <v>84</v>
      </c>
      <c r="AV291" s="11" t="s">
        <v>82</v>
      </c>
      <c r="AW291" s="11" t="s">
        <v>37</v>
      </c>
      <c r="AX291" s="11" t="s">
        <v>74</v>
      </c>
      <c r="AY291" s="214" t="s">
        <v>159</v>
      </c>
    </row>
    <row r="292" spans="2:65" s="12" customFormat="1" ht="12" x14ac:dyDescent="0.3">
      <c r="B292" s="215"/>
      <c r="C292" s="216"/>
      <c r="D292" s="206" t="s">
        <v>168</v>
      </c>
      <c r="E292" s="217" t="s">
        <v>30</v>
      </c>
      <c r="F292" s="218" t="s">
        <v>211</v>
      </c>
      <c r="G292" s="216"/>
      <c r="H292" s="219">
        <v>7</v>
      </c>
      <c r="I292" s="220"/>
      <c r="J292" s="216"/>
      <c r="K292" s="216"/>
      <c r="L292" s="221"/>
      <c r="M292" s="222"/>
      <c r="N292" s="223"/>
      <c r="O292" s="223"/>
      <c r="P292" s="223"/>
      <c r="Q292" s="223"/>
      <c r="R292" s="223"/>
      <c r="S292" s="223"/>
      <c r="T292" s="224"/>
      <c r="AT292" s="225" t="s">
        <v>168</v>
      </c>
      <c r="AU292" s="225" t="s">
        <v>84</v>
      </c>
      <c r="AV292" s="12" t="s">
        <v>84</v>
      </c>
      <c r="AW292" s="12" t="s">
        <v>37</v>
      </c>
      <c r="AX292" s="12" t="s">
        <v>82</v>
      </c>
      <c r="AY292" s="225" t="s">
        <v>159</v>
      </c>
    </row>
    <row r="293" spans="2:65" s="1" customFormat="1" ht="25.5" customHeight="1" x14ac:dyDescent="0.3">
      <c r="B293" s="41"/>
      <c r="C293" s="192" t="s">
        <v>467</v>
      </c>
      <c r="D293" s="192" t="s">
        <v>161</v>
      </c>
      <c r="E293" s="193" t="s">
        <v>2467</v>
      </c>
      <c r="F293" s="194" t="s">
        <v>2468</v>
      </c>
      <c r="G293" s="195" t="s">
        <v>292</v>
      </c>
      <c r="H293" s="196">
        <v>3.5</v>
      </c>
      <c r="I293" s="197"/>
      <c r="J293" s="198">
        <f>ROUND(I293*H293,2)</f>
        <v>0</v>
      </c>
      <c r="K293" s="194" t="s">
        <v>165</v>
      </c>
      <c r="L293" s="61"/>
      <c r="M293" s="199" t="s">
        <v>30</v>
      </c>
      <c r="N293" s="200" t="s">
        <v>45</v>
      </c>
      <c r="O293" s="42"/>
      <c r="P293" s="201">
        <f>O293*H293</f>
        <v>0</v>
      </c>
      <c r="Q293" s="201">
        <v>3.0000000000000001E-5</v>
      </c>
      <c r="R293" s="201">
        <f>Q293*H293</f>
        <v>1.05E-4</v>
      </c>
      <c r="S293" s="201">
        <v>0</v>
      </c>
      <c r="T293" s="202">
        <f>S293*H293</f>
        <v>0</v>
      </c>
      <c r="AR293" s="24" t="s">
        <v>166</v>
      </c>
      <c r="AT293" s="24" t="s">
        <v>161</v>
      </c>
      <c r="AU293" s="24" t="s">
        <v>84</v>
      </c>
      <c r="AY293" s="24" t="s">
        <v>159</v>
      </c>
      <c r="BE293" s="203">
        <f>IF(N293="základní",J293,0)</f>
        <v>0</v>
      </c>
      <c r="BF293" s="203">
        <f>IF(N293="snížená",J293,0)</f>
        <v>0</v>
      </c>
      <c r="BG293" s="203">
        <f>IF(N293="zákl. přenesená",J293,0)</f>
        <v>0</v>
      </c>
      <c r="BH293" s="203">
        <f>IF(N293="sníž. přenesená",J293,0)</f>
        <v>0</v>
      </c>
      <c r="BI293" s="203">
        <f>IF(N293="nulová",J293,0)</f>
        <v>0</v>
      </c>
      <c r="BJ293" s="24" t="s">
        <v>82</v>
      </c>
      <c r="BK293" s="203">
        <f>ROUND(I293*H293,2)</f>
        <v>0</v>
      </c>
      <c r="BL293" s="24" t="s">
        <v>166</v>
      </c>
      <c r="BM293" s="24" t="s">
        <v>2469</v>
      </c>
    </row>
    <row r="294" spans="2:65" s="11" customFormat="1" ht="12" x14ac:dyDescent="0.3">
      <c r="B294" s="204"/>
      <c r="C294" s="205"/>
      <c r="D294" s="206" t="s">
        <v>168</v>
      </c>
      <c r="E294" s="207" t="s">
        <v>30</v>
      </c>
      <c r="F294" s="208" t="s">
        <v>2470</v>
      </c>
      <c r="G294" s="205"/>
      <c r="H294" s="207" t="s">
        <v>30</v>
      </c>
      <c r="I294" s="209"/>
      <c r="J294" s="205"/>
      <c r="K294" s="205"/>
      <c r="L294" s="210"/>
      <c r="M294" s="211"/>
      <c r="N294" s="212"/>
      <c r="O294" s="212"/>
      <c r="P294" s="212"/>
      <c r="Q294" s="212"/>
      <c r="R294" s="212"/>
      <c r="S294" s="212"/>
      <c r="T294" s="213"/>
      <c r="AT294" s="214" t="s">
        <v>168</v>
      </c>
      <c r="AU294" s="214" t="s">
        <v>84</v>
      </c>
      <c r="AV294" s="11" t="s">
        <v>82</v>
      </c>
      <c r="AW294" s="11" t="s">
        <v>37</v>
      </c>
      <c r="AX294" s="11" t="s">
        <v>74</v>
      </c>
      <c r="AY294" s="214" t="s">
        <v>159</v>
      </c>
    </row>
    <row r="295" spans="2:65" s="12" customFormat="1" ht="12" x14ac:dyDescent="0.3">
      <c r="B295" s="215"/>
      <c r="C295" s="216"/>
      <c r="D295" s="206" t="s">
        <v>168</v>
      </c>
      <c r="E295" s="217" t="s">
        <v>30</v>
      </c>
      <c r="F295" s="218" t="s">
        <v>439</v>
      </c>
      <c r="G295" s="216"/>
      <c r="H295" s="219">
        <v>3.5</v>
      </c>
      <c r="I295" s="220"/>
      <c r="J295" s="216"/>
      <c r="K295" s="216"/>
      <c r="L295" s="221"/>
      <c r="M295" s="222"/>
      <c r="N295" s="223"/>
      <c r="O295" s="223"/>
      <c r="P295" s="223"/>
      <c r="Q295" s="223"/>
      <c r="R295" s="223"/>
      <c r="S295" s="223"/>
      <c r="T295" s="224"/>
      <c r="AT295" s="225" t="s">
        <v>168</v>
      </c>
      <c r="AU295" s="225" t="s">
        <v>84</v>
      </c>
      <c r="AV295" s="12" t="s">
        <v>84</v>
      </c>
      <c r="AW295" s="12" t="s">
        <v>37</v>
      </c>
      <c r="AX295" s="12" t="s">
        <v>82</v>
      </c>
      <c r="AY295" s="225" t="s">
        <v>159</v>
      </c>
    </row>
    <row r="296" spans="2:65" s="1" customFormat="1" ht="16.5" customHeight="1" x14ac:dyDescent="0.3">
      <c r="B296" s="41"/>
      <c r="C296" s="237" t="s">
        <v>475</v>
      </c>
      <c r="D296" s="237" t="s">
        <v>422</v>
      </c>
      <c r="E296" s="238" t="s">
        <v>2471</v>
      </c>
      <c r="F296" s="239" t="s">
        <v>2472</v>
      </c>
      <c r="G296" s="240" t="s">
        <v>456</v>
      </c>
      <c r="H296" s="241">
        <v>0.6</v>
      </c>
      <c r="I296" s="242"/>
      <c r="J296" s="243">
        <f>ROUND(I296*H296,2)</f>
        <v>0</v>
      </c>
      <c r="K296" s="239" t="s">
        <v>165</v>
      </c>
      <c r="L296" s="244"/>
      <c r="M296" s="245" t="s">
        <v>30</v>
      </c>
      <c r="N296" s="246" t="s">
        <v>45</v>
      </c>
      <c r="O296" s="42"/>
      <c r="P296" s="201">
        <f>O296*H296</f>
        <v>0</v>
      </c>
      <c r="Q296" s="201">
        <v>1.12E-2</v>
      </c>
      <c r="R296" s="201">
        <f>Q296*H296</f>
        <v>6.7199999999999994E-3</v>
      </c>
      <c r="S296" s="201">
        <v>0</v>
      </c>
      <c r="T296" s="202">
        <f>S296*H296</f>
        <v>0</v>
      </c>
      <c r="AR296" s="24" t="s">
        <v>217</v>
      </c>
      <c r="AT296" s="24" t="s">
        <v>422</v>
      </c>
      <c r="AU296" s="24" t="s">
        <v>84</v>
      </c>
      <c r="AY296" s="24" t="s">
        <v>159</v>
      </c>
      <c r="BE296" s="203">
        <f>IF(N296="základní",J296,0)</f>
        <v>0</v>
      </c>
      <c r="BF296" s="203">
        <f>IF(N296="snížená",J296,0)</f>
        <v>0</v>
      </c>
      <c r="BG296" s="203">
        <f>IF(N296="zákl. přenesená",J296,0)</f>
        <v>0</v>
      </c>
      <c r="BH296" s="203">
        <f>IF(N296="sníž. přenesená",J296,0)</f>
        <v>0</v>
      </c>
      <c r="BI296" s="203">
        <f>IF(N296="nulová",J296,0)</f>
        <v>0</v>
      </c>
      <c r="BJ296" s="24" t="s">
        <v>82</v>
      </c>
      <c r="BK296" s="203">
        <f>ROUND(I296*H296,2)</f>
        <v>0</v>
      </c>
      <c r="BL296" s="24" t="s">
        <v>166</v>
      </c>
      <c r="BM296" s="24" t="s">
        <v>2473</v>
      </c>
    </row>
    <row r="297" spans="2:65" s="11" customFormat="1" ht="12" x14ac:dyDescent="0.3">
      <c r="B297" s="204"/>
      <c r="C297" s="205"/>
      <c r="D297" s="206" t="s">
        <v>168</v>
      </c>
      <c r="E297" s="207" t="s">
        <v>30</v>
      </c>
      <c r="F297" s="208" t="s">
        <v>2474</v>
      </c>
      <c r="G297" s="205"/>
      <c r="H297" s="207" t="s">
        <v>30</v>
      </c>
      <c r="I297" s="209"/>
      <c r="J297" s="205"/>
      <c r="K297" s="205"/>
      <c r="L297" s="210"/>
      <c r="M297" s="211"/>
      <c r="N297" s="212"/>
      <c r="O297" s="212"/>
      <c r="P297" s="212"/>
      <c r="Q297" s="212"/>
      <c r="R297" s="212"/>
      <c r="S297" s="212"/>
      <c r="T297" s="213"/>
      <c r="AT297" s="214" t="s">
        <v>168</v>
      </c>
      <c r="AU297" s="214" t="s">
        <v>84</v>
      </c>
      <c r="AV297" s="11" t="s">
        <v>82</v>
      </c>
      <c r="AW297" s="11" t="s">
        <v>37</v>
      </c>
      <c r="AX297" s="11" t="s">
        <v>74</v>
      </c>
      <c r="AY297" s="214" t="s">
        <v>159</v>
      </c>
    </row>
    <row r="298" spans="2:65" s="12" customFormat="1" ht="12" x14ac:dyDescent="0.3">
      <c r="B298" s="215"/>
      <c r="C298" s="216"/>
      <c r="D298" s="206" t="s">
        <v>168</v>
      </c>
      <c r="E298" s="217" t="s">
        <v>30</v>
      </c>
      <c r="F298" s="218" t="s">
        <v>2475</v>
      </c>
      <c r="G298" s="216"/>
      <c r="H298" s="219">
        <v>0.6</v>
      </c>
      <c r="I298" s="220"/>
      <c r="J298" s="216"/>
      <c r="K298" s="216"/>
      <c r="L298" s="221"/>
      <c r="M298" s="222"/>
      <c r="N298" s="223"/>
      <c r="O298" s="223"/>
      <c r="P298" s="223"/>
      <c r="Q298" s="223"/>
      <c r="R298" s="223"/>
      <c r="S298" s="223"/>
      <c r="T298" s="224"/>
      <c r="AT298" s="225" t="s">
        <v>168</v>
      </c>
      <c r="AU298" s="225" t="s">
        <v>84</v>
      </c>
      <c r="AV298" s="12" t="s">
        <v>84</v>
      </c>
      <c r="AW298" s="12" t="s">
        <v>37</v>
      </c>
      <c r="AX298" s="12" t="s">
        <v>82</v>
      </c>
      <c r="AY298" s="225" t="s">
        <v>159</v>
      </c>
    </row>
    <row r="299" spans="2:65" s="1" customFormat="1" ht="16.5" customHeight="1" x14ac:dyDescent="0.3">
      <c r="B299" s="41"/>
      <c r="C299" s="192" t="s">
        <v>498</v>
      </c>
      <c r="D299" s="192" t="s">
        <v>161</v>
      </c>
      <c r="E299" s="193" t="s">
        <v>2476</v>
      </c>
      <c r="F299" s="194" t="s">
        <v>2477</v>
      </c>
      <c r="G299" s="195" t="s">
        <v>456</v>
      </c>
      <c r="H299" s="196">
        <v>1</v>
      </c>
      <c r="I299" s="197"/>
      <c r="J299" s="198">
        <f>ROUND(I299*H299,2)</f>
        <v>0</v>
      </c>
      <c r="K299" s="194" t="s">
        <v>30</v>
      </c>
      <c r="L299" s="61"/>
      <c r="M299" s="199" t="s">
        <v>30</v>
      </c>
      <c r="N299" s="200" t="s">
        <v>45</v>
      </c>
      <c r="O299" s="42"/>
      <c r="P299" s="201">
        <f>O299*H299</f>
        <v>0</v>
      </c>
      <c r="Q299" s="201">
        <v>0</v>
      </c>
      <c r="R299" s="201">
        <f>Q299*H299</f>
        <v>0</v>
      </c>
      <c r="S299" s="201">
        <v>0</v>
      </c>
      <c r="T299" s="202">
        <f>S299*H299</f>
        <v>0</v>
      </c>
      <c r="AR299" s="24" t="s">
        <v>166</v>
      </c>
      <c r="AT299" s="24" t="s">
        <v>161</v>
      </c>
      <c r="AU299" s="24" t="s">
        <v>84</v>
      </c>
      <c r="AY299" s="24" t="s">
        <v>159</v>
      </c>
      <c r="BE299" s="203">
        <f>IF(N299="základní",J299,0)</f>
        <v>0</v>
      </c>
      <c r="BF299" s="203">
        <f>IF(N299="snížená",J299,0)</f>
        <v>0</v>
      </c>
      <c r="BG299" s="203">
        <f>IF(N299="zákl. přenesená",J299,0)</f>
        <v>0</v>
      </c>
      <c r="BH299" s="203">
        <f>IF(N299="sníž. přenesená",J299,0)</f>
        <v>0</v>
      </c>
      <c r="BI299" s="203">
        <f>IF(N299="nulová",J299,0)</f>
        <v>0</v>
      </c>
      <c r="BJ299" s="24" t="s">
        <v>82</v>
      </c>
      <c r="BK299" s="203">
        <f>ROUND(I299*H299,2)</f>
        <v>0</v>
      </c>
      <c r="BL299" s="24" t="s">
        <v>166</v>
      </c>
      <c r="BM299" s="24" t="s">
        <v>2478</v>
      </c>
    </row>
    <row r="300" spans="2:65" s="10" customFormat="1" ht="29.85" customHeight="1" x14ac:dyDescent="0.35">
      <c r="B300" s="176"/>
      <c r="C300" s="177"/>
      <c r="D300" s="178" t="s">
        <v>73</v>
      </c>
      <c r="E300" s="190" t="s">
        <v>871</v>
      </c>
      <c r="F300" s="190" t="s">
        <v>2479</v>
      </c>
      <c r="G300" s="177"/>
      <c r="H300" s="177"/>
      <c r="I300" s="180"/>
      <c r="J300" s="191">
        <f>BK300</f>
        <v>0</v>
      </c>
      <c r="K300" s="177"/>
      <c r="L300" s="182"/>
      <c r="M300" s="183"/>
      <c r="N300" s="184"/>
      <c r="O300" s="184"/>
      <c r="P300" s="185">
        <f>P301</f>
        <v>0</v>
      </c>
      <c r="Q300" s="184"/>
      <c r="R300" s="185">
        <f>R301</f>
        <v>0</v>
      </c>
      <c r="S300" s="184"/>
      <c r="T300" s="186">
        <f>T301</f>
        <v>0</v>
      </c>
      <c r="AR300" s="187" t="s">
        <v>82</v>
      </c>
      <c r="AT300" s="188" t="s">
        <v>73</v>
      </c>
      <c r="AU300" s="188" t="s">
        <v>82</v>
      </c>
      <c r="AY300" s="187" t="s">
        <v>159</v>
      </c>
      <c r="BK300" s="189">
        <f>BK301</f>
        <v>0</v>
      </c>
    </row>
    <row r="301" spans="2:65" s="1" customFormat="1" ht="25.5" customHeight="1" x14ac:dyDescent="0.3">
      <c r="B301" s="41"/>
      <c r="C301" s="192" t="s">
        <v>512</v>
      </c>
      <c r="D301" s="192" t="s">
        <v>161</v>
      </c>
      <c r="E301" s="193" t="s">
        <v>2480</v>
      </c>
      <c r="F301" s="194" t="s">
        <v>2481</v>
      </c>
      <c r="G301" s="195" t="s">
        <v>911</v>
      </c>
      <c r="H301" s="196">
        <v>1</v>
      </c>
      <c r="I301" s="197"/>
      <c r="J301" s="198">
        <f>ROUND(I301*H301,2)</f>
        <v>0</v>
      </c>
      <c r="K301" s="194" t="s">
        <v>30</v>
      </c>
      <c r="L301" s="61"/>
      <c r="M301" s="199" t="s">
        <v>30</v>
      </c>
      <c r="N301" s="200" t="s">
        <v>45</v>
      </c>
      <c r="O301" s="42"/>
      <c r="P301" s="201">
        <f>O301*H301</f>
        <v>0</v>
      </c>
      <c r="Q301" s="201">
        <v>0</v>
      </c>
      <c r="R301" s="201">
        <f>Q301*H301</f>
        <v>0</v>
      </c>
      <c r="S301" s="201">
        <v>0</v>
      </c>
      <c r="T301" s="202">
        <f>S301*H301</f>
        <v>0</v>
      </c>
      <c r="AR301" s="24" t="s">
        <v>166</v>
      </c>
      <c r="AT301" s="24" t="s">
        <v>161</v>
      </c>
      <c r="AU301" s="24" t="s">
        <v>84</v>
      </c>
      <c r="AY301" s="24" t="s">
        <v>159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24" t="s">
        <v>82</v>
      </c>
      <c r="BK301" s="203">
        <f>ROUND(I301*H301,2)</f>
        <v>0</v>
      </c>
      <c r="BL301" s="24" t="s">
        <v>166</v>
      </c>
      <c r="BM301" s="24" t="s">
        <v>2482</v>
      </c>
    </row>
    <row r="302" spans="2:65" s="10" customFormat="1" ht="29.85" customHeight="1" x14ac:dyDescent="0.35">
      <c r="B302" s="176"/>
      <c r="C302" s="177"/>
      <c r="D302" s="178" t="s">
        <v>73</v>
      </c>
      <c r="E302" s="190" t="s">
        <v>999</v>
      </c>
      <c r="F302" s="190" t="s">
        <v>1000</v>
      </c>
      <c r="G302" s="177"/>
      <c r="H302" s="177"/>
      <c r="I302" s="180"/>
      <c r="J302" s="191">
        <f>BK302</f>
        <v>0</v>
      </c>
      <c r="K302" s="177"/>
      <c r="L302" s="182"/>
      <c r="M302" s="183"/>
      <c r="N302" s="184"/>
      <c r="O302" s="184"/>
      <c r="P302" s="185">
        <f>SUM(P303:P310)</f>
        <v>0</v>
      </c>
      <c r="Q302" s="184"/>
      <c r="R302" s="185">
        <f>SUM(R303:R310)</f>
        <v>0</v>
      </c>
      <c r="S302" s="184"/>
      <c r="T302" s="186">
        <f>SUM(T303:T310)</f>
        <v>8.9599999999999991</v>
      </c>
      <c r="AR302" s="187" t="s">
        <v>82</v>
      </c>
      <c r="AT302" s="188" t="s">
        <v>73</v>
      </c>
      <c r="AU302" s="188" t="s">
        <v>82</v>
      </c>
      <c r="AY302" s="187" t="s">
        <v>159</v>
      </c>
      <c r="BK302" s="189">
        <f>SUM(BK303:BK310)</f>
        <v>0</v>
      </c>
    </row>
    <row r="303" spans="2:65" s="1" customFormat="1" ht="25.5" customHeight="1" x14ac:dyDescent="0.3">
      <c r="B303" s="41"/>
      <c r="C303" s="192" t="s">
        <v>519</v>
      </c>
      <c r="D303" s="192" t="s">
        <v>161</v>
      </c>
      <c r="E303" s="193" t="s">
        <v>2483</v>
      </c>
      <c r="F303" s="194" t="s">
        <v>2484</v>
      </c>
      <c r="G303" s="195" t="s">
        <v>456</v>
      </c>
      <c r="H303" s="196">
        <v>1</v>
      </c>
      <c r="I303" s="197"/>
      <c r="J303" s="198">
        <f>ROUND(I303*H303,2)</f>
        <v>0</v>
      </c>
      <c r="K303" s="194" t="s">
        <v>30</v>
      </c>
      <c r="L303" s="61"/>
      <c r="M303" s="199" t="s">
        <v>30</v>
      </c>
      <c r="N303" s="200" t="s">
        <v>45</v>
      </c>
      <c r="O303" s="42"/>
      <c r="P303" s="201">
        <f>O303*H303</f>
        <v>0</v>
      </c>
      <c r="Q303" s="201">
        <v>0</v>
      </c>
      <c r="R303" s="201">
        <f>Q303*H303</f>
        <v>0</v>
      </c>
      <c r="S303" s="201">
        <v>2.1</v>
      </c>
      <c r="T303" s="202">
        <f>S303*H303</f>
        <v>2.1</v>
      </c>
      <c r="AR303" s="24" t="s">
        <v>166</v>
      </c>
      <c r="AT303" s="24" t="s">
        <v>161</v>
      </c>
      <c r="AU303" s="24" t="s">
        <v>84</v>
      </c>
      <c r="AY303" s="24" t="s">
        <v>159</v>
      </c>
      <c r="BE303" s="203">
        <f>IF(N303="základní",J303,0)</f>
        <v>0</v>
      </c>
      <c r="BF303" s="203">
        <f>IF(N303="snížená",J303,0)</f>
        <v>0</v>
      </c>
      <c r="BG303" s="203">
        <f>IF(N303="zákl. přenesená",J303,0)</f>
        <v>0</v>
      </c>
      <c r="BH303" s="203">
        <f>IF(N303="sníž. přenesená",J303,0)</f>
        <v>0</v>
      </c>
      <c r="BI303" s="203">
        <f>IF(N303="nulová",J303,0)</f>
        <v>0</v>
      </c>
      <c r="BJ303" s="24" t="s">
        <v>82</v>
      </c>
      <c r="BK303" s="203">
        <f>ROUND(I303*H303,2)</f>
        <v>0</v>
      </c>
      <c r="BL303" s="24" t="s">
        <v>166</v>
      </c>
      <c r="BM303" s="24" t="s">
        <v>2485</v>
      </c>
    </row>
    <row r="304" spans="2:65" s="11" customFormat="1" ht="12" x14ac:dyDescent="0.3">
      <c r="B304" s="204"/>
      <c r="C304" s="205"/>
      <c r="D304" s="206" t="s">
        <v>168</v>
      </c>
      <c r="E304" s="207" t="s">
        <v>30</v>
      </c>
      <c r="F304" s="208" t="s">
        <v>2486</v>
      </c>
      <c r="G304" s="205"/>
      <c r="H304" s="207" t="s">
        <v>30</v>
      </c>
      <c r="I304" s="209"/>
      <c r="J304" s="205"/>
      <c r="K304" s="205"/>
      <c r="L304" s="210"/>
      <c r="M304" s="211"/>
      <c r="N304" s="212"/>
      <c r="O304" s="212"/>
      <c r="P304" s="212"/>
      <c r="Q304" s="212"/>
      <c r="R304" s="212"/>
      <c r="S304" s="212"/>
      <c r="T304" s="213"/>
      <c r="AT304" s="214" t="s">
        <v>168</v>
      </c>
      <c r="AU304" s="214" t="s">
        <v>84</v>
      </c>
      <c r="AV304" s="11" t="s">
        <v>82</v>
      </c>
      <c r="AW304" s="11" t="s">
        <v>37</v>
      </c>
      <c r="AX304" s="11" t="s">
        <v>74</v>
      </c>
      <c r="AY304" s="214" t="s">
        <v>159</v>
      </c>
    </row>
    <row r="305" spans="2:65" s="11" customFormat="1" ht="12" x14ac:dyDescent="0.3">
      <c r="B305" s="204"/>
      <c r="C305" s="205"/>
      <c r="D305" s="206" t="s">
        <v>168</v>
      </c>
      <c r="E305" s="207" t="s">
        <v>30</v>
      </c>
      <c r="F305" s="208" t="s">
        <v>2487</v>
      </c>
      <c r="G305" s="205"/>
      <c r="H305" s="207" t="s">
        <v>30</v>
      </c>
      <c r="I305" s="209"/>
      <c r="J305" s="205"/>
      <c r="K305" s="205"/>
      <c r="L305" s="210"/>
      <c r="M305" s="211"/>
      <c r="N305" s="212"/>
      <c r="O305" s="212"/>
      <c r="P305" s="212"/>
      <c r="Q305" s="212"/>
      <c r="R305" s="212"/>
      <c r="S305" s="212"/>
      <c r="T305" s="213"/>
      <c r="AT305" s="214" t="s">
        <v>168</v>
      </c>
      <c r="AU305" s="214" t="s">
        <v>84</v>
      </c>
      <c r="AV305" s="11" t="s">
        <v>82</v>
      </c>
      <c r="AW305" s="11" t="s">
        <v>37</v>
      </c>
      <c r="AX305" s="11" t="s">
        <v>74</v>
      </c>
      <c r="AY305" s="214" t="s">
        <v>159</v>
      </c>
    </row>
    <row r="306" spans="2:65" s="12" customFormat="1" ht="12" x14ac:dyDescent="0.3">
      <c r="B306" s="215"/>
      <c r="C306" s="216"/>
      <c r="D306" s="206" t="s">
        <v>168</v>
      </c>
      <c r="E306" s="217" t="s">
        <v>30</v>
      </c>
      <c r="F306" s="218" t="s">
        <v>82</v>
      </c>
      <c r="G306" s="216"/>
      <c r="H306" s="219">
        <v>1</v>
      </c>
      <c r="I306" s="220"/>
      <c r="J306" s="216"/>
      <c r="K306" s="216"/>
      <c r="L306" s="221"/>
      <c r="M306" s="222"/>
      <c r="N306" s="223"/>
      <c r="O306" s="223"/>
      <c r="P306" s="223"/>
      <c r="Q306" s="223"/>
      <c r="R306" s="223"/>
      <c r="S306" s="223"/>
      <c r="T306" s="224"/>
      <c r="AT306" s="225" t="s">
        <v>168</v>
      </c>
      <c r="AU306" s="225" t="s">
        <v>84</v>
      </c>
      <c r="AV306" s="12" t="s">
        <v>84</v>
      </c>
      <c r="AW306" s="12" t="s">
        <v>37</v>
      </c>
      <c r="AX306" s="12" t="s">
        <v>82</v>
      </c>
      <c r="AY306" s="225" t="s">
        <v>159</v>
      </c>
    </row>
    <row r="307" spans="2:65" s="1" customFormat="1" ht="16.5" customHeight="1" x14ac:dyDescent="0.3">
      <c r="B307" s="41"/>
      <c r="C307" s="192" t="s">
        <v>526</v>
      </c>
      <c r="D307" s="192" t="s">
        <v>161</v>
      </c>
      <c r="E307" s="193" t="s">
        <v>2488</v>
      </c>
      <c r="F307" s="194" t="s">
        <v>2489</v>
      </c>
      <c r="G307" s="195" t="s">
        <v>456</v>
      </c>
      <c r="H307" s="196">
        <v>1</v>
      </c>
      <c r="I307" s="197"/>
      <c r="J307" s="198">
        <f>ROUND(I307*H307,2)</f>
        <v>0</v>
      </c>
      <c r="K307" s="194" t="s">
        <v>30</v>
      </c>
      <c r="L307" s="61"/>
      <c r="M307" s="199" t="s">
        <v>30</v>
      </c>
      <c r="N307" s="200" t="s">
        <v>45</v>
      </c>
      <c r="O307" s="42"/>
      <c r="P307" s="201">
        <f>O307*H307</f>
        <v>0</v>
      </c>
      <c r="Q307" s="201">
        <v>0</v>
      </c>
      <c r="R307" s="201">
        <f>Q307*H307</f>
        <v>0</v>
      </c>
      <c r="S307" s="201">
        <v>0.96</v>
      </c>
      <c r="T307" s="202">
        <f>S307*H307</f>
        <v>0.96</v>
      </c>
      <c r="AR307" s="24" t="s">
        <v>166</v>
      </c>
      <c r="AT307" s="24" t="s">
        <v>161</v>
      </c>
      <c r="AU307" s="24" t="s">
        <v>84</v>
      </c>
      <c r="AY307" s="24" t="s">
        <v>159</v>
      </c>
      <c r="BE307" s="203">
        <f>IF(N307="základní",J307,0)</f>
        <v>0</v>
      </c>
      <c r="BF307" s="203">
        <f>IF(N307="snížená",J307,0)</f>
        <v>0</v>
      </c>
      <c r="BG307" s="203">
        <f>IF(N307="zákl. přenesená",J307,0)</f>
        <v>0</v>
      </c>
      <c r="BH307" s="203">
        <f>IF(N307="sníž. přenesená",J307,0)</f>
        <v>0</v>
      </c>
      <c r="BI307" s="203">
        <f>IF(N307="nulová",J307,0)</f>
        <v>0</v>
      </c>
      <c r="BJ307" s="24" t="s">
        <v>82</v>
      </c>
      <c r="BK307" s="203">
        <f>ROUND(I307*H307,2)</f>
        <v>0</v>
      </c>
      <c r="BL307" s="24" t="s">
        <v>166</v>
      </c>
      <c r="BM307" s="24" t="s">
        <v>2490</v>
      </c>
    </row>
    <row r="308" spans="2:65" s="1" customFormat="1" ht="51" customHeight="1" x14ac:dyDescent="0.3">
      <c r="B308" s="41"/>
      <c r="C308" s="192" t="s">
        <v>544</v>
      </c>
      <c r="D308" s="192" t="s">
        <v>161</v>
      </c>
      <c r="E308" s="193" t="s">
        <v>1299</v>
      </c>
      <c r="F308" s="194" t="s">
        <v>1300</v>
      </c>
      <c r="G308" s="195" t="s">
        <v>214</v>
      </c>
      <c r="H308" s="196">
        <v>20</v>
      </c>
      <c r="I308" s="197"/>
      <c r="J308" s="198">
        <f>ROUND(I308*H308,2)</f>
        <v>0</v>
      </c>
      <c r="K308" s="194" t="s">
        <v>165</v>
      </c>
      <c r="L308" s="61"/>
      <c r="M308" s="199" t="s">
        <v>30</v>
      </c>
      <c r="N308" s="200" t="s">
        <v>45</v>
      </c>
      <c r="O308" s="42"/>
      <c r="P308" s="201">
        <f>O308*H308</f>
        <v>0</v>
      </c>
      <c r="Q308" s="201">
        <v>0</v>
      </c>
      <c r="R308" s="201">
        <f>Q308*H308</f>
        <v>0</v>
      </c>
      <c r="S308" s="201">
        <v>0.29499999999999998</v>
      </c>
      <c r="T308" s="202">
        <f>S308*H308</f>
        <v>5.8999999999999995</v>
      </c>
      <c r="AR308" s="24" t="s">
        <v>166</v>
      </c>
      <c r="AT308" s="24" t="s">
        <v>161</v>
      </c>
      <c r="AU308" s="24" t="s">
        <v>84</v>
      </c>
      <c r="AY308" s="24" t="s">
        <v>159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24" t="s">
        <v>82</v>
      </c>
      <c r="BK308" s="203">
        <f>ROUND(I308*H308,2)</f>
        <v>0</v>
      </c>
      <c r="BL308" s="24" t="s">
        <v>166</v>
      </c>
      <c r="BM308" s="24" t="s">
        <v>2491</v>
      </c>
    </row>
    <row r="309" spans="2:65" s="11" customFormat="1" ht="12" x14ac:dyDescent="0.3">
      <c r="B309" s="204"/>
      <c r="C309" s="205"/>
      <c r="D309" s="206" t="s">
        <v>168</v>
      </c>
      <c r="E309" s="207" t="s">
        <v>30</v>
      </c>
      <c r="F309" s="208" t="s">
        <v>2492</v>
      </c>
      <c r="G309" s="205"/>
      <c r="H309" s="207" t="s">
        <v>30</v>
      </c>
      <c r="I309" s="209"/>
      <c r="J309" s="205"/>
      <c r="K309" s="205"/>
      <c r="L309" s="210"/>
      <c r="M309" s="211"/>
      <c r="N309" s="212"/>
      <c r="O309" s="212"/>
      <c r="P309" s="212"/>
      <c r="Q309" s="212"/>
      <c r="R309" s="212"/>
      <c r="S309" s="212"/>
      <c r="T309" s="213"/>
      <c r="AT309" s="214" t="s">
        <v>168</v>
      </c>
      <c r="AU309" s="214" t="s">
        <v>84</v>
      </c>
      <c r="AV309" s="11" t="s">
        <v>82</v>
      </c>
      <c r="AW309" s="11" t="s">
        <v>37</v>
      </c>
      <c r="AX309" s="11" t="s">
        <v>74</v>
      </c>
      <c r="AY309" s="214" t="s">
        <v>159</v>
      </c>
    </row>
    <row r="310" spans="2:65" s="12" customFormat="1" ht="12" x14ac:dyDescent="0.3">
      <c r="B310" s="215"/>
      <c r="C310" s="216"/>
      <c r="D310" s="206" t="s">
        <v>168</v>
      </c>
      <c r="E310" s="217" t="s">
        <v>30</v>
      </c>
      <c r="F310" s="218" t="s">
        <v>640</v>
      </c>
      <c r="G310" s="216"/>
      <c r="H310" s="219">
        <v>20</v>
      </c>
      <c r="I310" s="220"/>
      <c r="J310" s="216"/>
      <c r="K310" s="216"/>
      <c r="L310" s="221"/>
      <c r="M310" s="222"/>
      <c r="N310" s="223"/>
      <c r="O310" s="223"/>
      <c r="P310" s="223"/>
      <c r="Q310" s="223"/>
      <c r="R310" s="223"/>
      <c r="S310" s="223"/>
      <c r="T310" s="224"/>
      <c r="AT310" s="225" t="s">
        <v>168</v>
      </c>
      <c r="AU310" s="225" t="s">
        <v>84</v>
      </c>
      <c r="AV310" s="12" t="s">
        <v>84</v>
      </c>
      <c r="AW310" s="12" t="s">
        <v>37</v>
      </c>
      <c r="AX310" s="12" t="s">
        <v>82</v>
      </c>
      <c r="AY310" s="225" t="s">
        <v>159</v>
      </c>
    </row>
    <row r="311" spans="2:65" s="10" customFormat="1" ht="29.85" customHeight="1" x14ac:dyDescent="0.35">
      <c r="B311" s="176"/>
      <c r="C311" s="177"/>
      <c r="D311" s="178" t="s">
        <v>73</v>
      </c>
      <c r="E311" s="190" t="s">
        <v>1328</v>
      </c>
      <c r="F311" s="190" t="s">
        <v>1329</v>
      </c>
      <c r="G311" s="177"/>
      <c r="H311" s="177"/>
      <c r="I311" s="180"/>
      <c r="J311" s="191">
        <f>BK311</f>
        <v>0</v>
      </c>
      <c r="K311" s="177"/>
      <c r="L311" s="182"/>
      <c r="M311" s="183"/>
      <c r="N311" s="184"/>
      <c r="O311" s="184"/>
      <c r="P311" s="185">
        <f>SUM(P312:P319)</f>
        <v>0</v>
      </c>
      <c r="Q311" s="184"/>
      <c r="R311" s="185">
        <f>SUM(R312:R319)</f>
        <v>0</v>
      </c>
      <c r="S311" s="184"/>
      <c r="T311" s="186">
        <f>SUM(T312:T319)</f>
        <v>0</v>
      </c>
      <c r="AR311" s="187" t="s">
        <v>82</v>
      </c>
      <c r="AT311" s="188" t="s">
        <v>73</v>
      </c>
      <c r="AU311" s="188" t="s">
        <v>82</v>
      </c>
      <c r="AY311" s="187" t="s">
        <v>159</v>
      </c>
      <c r="BK311" s="189">
        <f>SUM(BK312:BK319)</f>
        <v>0</v>
      </c>
    </row>
    <row r="312" spans="2:65" s="1" customFormat="1" ht="25.5" customHeight="1" x14ac:dyDescent="0.3">
      <c r="B312" s="41"/>
      <c r="C312" s="192" t="s">
        <v>551</v>
      </c>
      <c r="D312" s="192" t="s">
        <v>161</v>
      </c>
      <c r="E312" s="193" t="s">
        <v>1335</v>
      </c>
      <c r="F312" s="194" t="s">
        <v>1336</v>
      </c>
      <c r="G312" s="195" t="s">
        <v>208</v>
      </c>
      <c r="H312" s="196">
        <v>13.106</v>
      </c>
      <c r="I312" s="197"/>
      <c r="J312" s="198">
        <f>ROUND(I312*H312,2)</f>
        <v>0</v>
      </c>
      <c r="K312" s="194" t="s">
        <v>165</v>
      </c>
      <c r="L312" s="61"/>
      <c r="M312" s="199" t="s">
        <v>30</v>
      </c>
      <c r="N312" s="200" t="s">
        <v>45</v>
      </c>
      <c r="O312" s="42"/>
      <c r="P312" s="201">
        <f>O312*H312</f>
        <v>0</v>
      </c>
      <c r="Q312" s="201">
        <v>0</v>
      </c>
      <c r="R312" s="201">
        <f>Q312*H312</f>
        <v>0</v>
      </c>
      <c r="S312" s="201">
        <v>0</v>
      </c>
      <c r="T312" s="202">
        <f>S312*H312</f>
        <v>0</v>
      </c>
      <c r="AR312" s="24" t="s">
        <v>166</v>
      </c>
      <c r="AT312" s="24" t="s">
        <v>161</v>
      </c>
      <c r="AU312" s="24" t="s">
        <v>84</v>
      </c>
      <c r="AY312" s="24" t="s">
        <v>159</v>
      </c>
      <c r="BE312" s="203">
        <f>IF(N312="základní",J312,0)</f>
        <v>0</v>
      </c>
      <c r="BF312" s="203">
        <f>IF(N312="snížená",J312,0)</f>
        <v>0</v>
      </c>
      <c r="BG312" s="203">
        <f>IF(N312="zákl. přenesená",J312,0)</f>
        <v>0</v>
      </c>
      <c r="BH312" s="203">
        <f>IF(N312="sníž. přenesená",J312,0)</f>
        <v>0</v>
      </c>
      <c r="BI312" s="203">
        <f>IF(N312="nulová",J312,0)</f>
        <v>0</v>
      </c>
      <c r="BJ312" s="24" t="s">
        <v>82</v>
      </c>
      <c r="BK312" s="203">
        <f>ROUND(I312*H312,2)</f>
        <v>0</v>
      </c>
      <c r="BL312" s="24" t="s">
        <v>166</v>
      </c>
      <c r="BM312" s="24" t="s">
        <v>2493</v>
      </c>
    </row>
    <row r="313" spans="2:65" s="1" customFormat="1" ht="25.5" customHeight="1" x14ac:dyDescent="0.3">
      <c r="B313" s="41"/>
      <c r="C313" s="192" t="s">
        <v>567</v>
      </c>
      <c r="D313" s="192" t="s">
        <v>161</v>
      </c>
      <c r="E313" s="193" t="s">
        <v>1339</v>
      </c>
      <c r="F313" s="194" t="s">
        <v>1340</v>
      </c>
      <c r="G313" s="195" t="s">
        <v>208</v>
      </c>
      <c r="H313" s="196">
        <v>211.63200000000001</v>
      </c>
      <c r="I313" s="197"/>
      <c r="J313" s="198">
        <f>ROUND(I313*H313,2)</f>
        <v>0</v>
      </c>
      <c r="K313" s="194" t="s">
        <v>165</v>
      </c>
      <c r="L313" s="61"/>
      <c r="M313" s="199" t="s">
        <v>30</v>
      </c>
      <c r="N313" s="200" t="s">
        <v>45</v>
      </c>
      <c r="O313" s="42"/>
      <c r="P313" s="201">
        <f>O313*H313</f>
        <v>0</v>
      </c>
      <c r="Q313" s="201">
        <v>0</v>
      </c>
      <c r="R313" s="201">
        <f>Q313*H313</f>
        <v>0</v>
      </c>
      <c r="S313" s="201">
        <v>0</v>
      </c>
      <c r="T313" s="202">
        <f>S313*H313</f>
        <v>0</v>
      </c>
      <c r="AR313" s="24" t="s">
        <v>166</v>
      </c>
      <c r="AT313" s="24" t="s">
        <v>161</v>
      </c>
      <c r="AU313" s="24" t="s">
        <v>84</v>
      </c>
      <c r="AY313" s="24" t="s">
        <v>159</v>
      </c>
      <c r="BE313" s="203">
        <f>IF(N313="základní",J313,0)</f>
        <v>0</v>
      </c>
      <c r="BF313" s="203">
        <f>IF(N313="snížená",J313,0)</f>
        <v>0</v>
      </c>
      <c r="BG313" s="203">
        <f>IF(N313="zákl. přenesená",J313,0)</f>
        <v>0</v>
      </c>
      <c r="BH313" s="203">
        <f>IF(N313="sníž. přenesená",J313,0)</f>
        <v>0</v>
      </c>
      <c r="BI313" s="203">
        <f>IF(N313="nulová",J313,0)</f>
        <v>0</v>
      </c>
      <c r="BJ313" s="24" t="s">
        <v>82</v>
      </c>
      <c r="BK313" s="203">
        <f>ROUND(I313*H313,2)</f>
        <v>0</v>
      </c>
      <c r="BL313" s="24" t="s">
        <v>166</v>
      </c>
      <c r="BM313" s="24" t="s">
        <v>2494</v>
      </c>
    </row>
    <row r="314" spans="2:65" s="11" customFormat="1" ht="12" x14ac:dyDescent="0.3">
      <c r="B314" s="204"/>
      <c r="C314" s="205"/>
      <c r="D314" s="206" t="s">
        <v>168</v>
      </c>
      <c r="E314" s="207" t="s">
        <v>30</v>
      </c>
      <c r="F314" s="208" t="s">
        <v>2495</v>
      </c>
      <c r="G314" s="205"/>
      <c r="H314" s="207" t="s">
        <v>30</v>
      </c>
      <c r="I314" s="209"/>
      <c r="J314" s="205"/>
      <c r="K314" s="205"/>
      <c r="L314" s="210"/>
      <c r="M314" s="211"/>
      <c r="N314" s="212"/>
      <c r="O314" s="212"/>
      <c r="P314" s="212"/>
      <c r="Q314" s="212"/>
      <c r="R314" s="212"/>
      <c r="S314" s="212"/>
      <c r="T314" s="213"/>
      <c r="AT314" s="214" t="s">
        <v>168</v>
      </c>
      <c r="AU314" s="214" t="s">
        <v>84</v>
      </c>
      <c r="AV314" s="11" t="s">
        <v>82</v>
      </c>
      <c r="AW314" s="11" t="s">
        <v>37</v>
      </c>
      <c r="AX314" s="11" t="s">
        <v>74</v>
      </c>
      <c r="AY314" s="214" t="s">
        <v>159</v>
      </c>
    </row>
    <row r="315" spans="2:65" s="12" customFormat="1" ht="12" x14ac:dyDescent="0.3">
      <c r="B315" s="215"/>
      <c r="C315" s="216"/>
      <c r="D315" s="206" t="s">
        <v>168</v>
      </c>
      <c r="E315" s="217" t="s">
        <v>30</v>
      </c>
      <c r="F315" s="218" t="s">
        <v>2496</v>
      </c>
      <c r="G315" s="216"/>
      <c r="H315" s="219">
        <v>211.63200000000001</v>
      </c>
      <c r="I315" s="220"/>
      <c r="J315" s="216"/>
      <c r="K315" s="216"/>
      <c r="L315" s="221"/>
      <c r="M315" s="222"/>
      <c r="N315" s="223"/>
      <c r="O315" s="223"/>
      <c r="P315" s="223"/>
      <c r="Q315" s="223"/>
      <c r="R315" s="223"/>
      <c r="S315" s="223"/>
      <c r="T315" s="224"/>
      <c r="AT315" s="225" t="s">
        <v>168</v>
      </c>
      <c r="AU315" s="225" t="s">
        <v>84</v>
      </c>
      <c r="AV315" s="12" t="s">
        <v>84</v>
      </c>
      <c r="AW315" s="12" t="s">
        <v>37</v>
      </c>
      <c r="AX315" s="12" t="s">
        <v>82</v>
      </c>
      <c r="AY315" s="225" t="s">
        <v>159</v>
      </c>
    </row>
    <row r="316" spans="2:65" s="1" customFormat="1" ht="16.5" customHeight="1" x14ac:dyDescent="0.3">
      <c r="B316" s="41"/>
      <c r="C316" s="192" t="s">
        <v>578</v>
      </c>
      <c r="D316" s="192" t="s">
        <v>161</v>
      </c>
      <c r="E316" s="193" t="s">
        <v>2497</v>
      </c>
      <c r="F316" s="194" t="s">
        <v>1345</v>
      </c>
      <c r="G316" s="195" t="s">
        <v>208</v>
      </c>
      <c r="H316" s="196">
        <v>5.9</v>
      </c>
      <c r="I316" s="197"/>
      <c r="J316" s="198">
        <f>ROUND(I316*H316,2)</f>
        <v>0</v>
      </c>
      <c r="K316" s="194" t="s">
        <v>30</v>
      </c>
      <c r="L316" s="61"/>
      <c r="M316" s="199" t="s">
        <v>30</v>
      </c>
      <c r="N316" s="200" t="s">
        <v>45</v>
      </c>
      <c r="O316" s="42"/>
      <c r="P316" s="201">
        <f>O316*H316</f>
        <v>0</v>
      </c>
      <c r="Q316" s="201">
        <v>0</v>
      </c>
      <c r="R316" s="201">
        <f>Q316*H316</f>
        <v>0</v>
      </c>
      <c r="S316" s="201">
        <v>0</v>
      </c>
      <c r="T316" s="202">
        <f>S316*H316</f>
        <v>0</v>
      </c>
      <c r="AR316" s="24" t="s">
        <v>166</v>
      </c>
      <c r="AT316" s="24" t="s">
        <v>161</v>
      </c>
      <c r="AU316" s="24" t="s">
        <v>84</v>
      </c>
      <c r="AY316" s="24" t="s">
        <v>159</v>
      </c>
      <c r="BE316" s="203">
        <f>IF(N316="základní",J316,0)</f>
        <v>0</v>
      </c>
      <c r="BF316" s="203">
        <f>IF(N316="snížená",J316,0)</f>
        <v>0</v>
      </c>
      <c r="BG316" s="203">
        <f>IF(N316="zákl. přenesená",J316,0)</f>
        <v>0</v>
      </c>
      <c r="BH316" s="203">
        <f>IF(N316="sníž. přenesená",J316,0)</f>
        <v>0</v>
      </c>
      <c r="BI316" s="203">
        <f>IF(N316="nulová",J316,0)</f>
        <v>0</v>
      </c>
      <c r="BJ316" s="24" t="s">
        <v>82</v>
      </c>
      <c r="BK316" s="203">
        <f>ROUND(I316*H316,2)</f>
        <v>0</v>
      </c>
      <c r="BL316" s="24" t="s">
        <v>166</v>
      </c>
      <c r="BM316" s="24" t="s">
        <v>2498</v>
      </c>
    </row>
    <row r="317" spans="2:65" s="11" customFormat="1" ht="12" x14ac:dyDescent="0.3">
      <c r="B317" s="204"/>
      <c r="C317" s="205"/>
      <c r="D317" s="206" t="s">
        <v>168</v>
      </c>
      <c r="E317" s="207" t="s">
        <v>30</v>
      </c>
      <c r="F317" s="208" t="s">
        <v>2499</v>
      </c>
      <c r="G317" s="205"/>
      <c r="H317" s="207" t="s">
        <v>30</v>
      </c>
      <c r="I317" s="209"/>
      <c r="J317" s="205"/>
      <c r="K317" s="205"/>
      <c r="L317" s="210"/>
      <c r="M317" s="211"/>
      <c r="N317" s="212"/>
      <c r="O317" s="212"/>
      <c r="P317" s="212"/>
      <c r="Q317" s="212"/>
      <c r="R317" s="212"/>
      <c r="S317" s="212"/>
      <c r="T317" s="213"/>
      <c r="AT317" s="214" t="s">
        <v>168</v>
      </c>
      <c r="AU317" s="214" t="s">
        <v>84</v>
      </c>
      <c r="AV317" s="11" t="s">
        <v>82</v>
      </c>
      <c r="AW317" s="11" t="s">
        <v>37</v>
      </c>
      <c r="AX317" s="11" t="s">
        <v>74</v>
      </c>
      <c r="AY317" s="214" t="s">
        <v>159</v>
      </c>
    </row>
    <row r="318" spans="2:65" s="12" customFormat="1" ht="12" x14ac:dyDescent="0.3">
      <c r="B318" s="215"/>
      <c r="C318" s="216"/>
      <c r="D318" s="206" t="s">
        <v>168</v>
      </c>
      <c r="E318" s="217" t="s">
        <v>30</v>
      </c>
      <c r="F318" s="218" t="s">
        <v>2500</v>
      </c>
      <c r="G318" s="216"/>
      <c r="H318" s="219">
        <v>5.9</v>
      </c>
      <c r="I318" s="220"/>
      <c r="J318" s="216"/>
      <c r="K318" s="216"/>
      <c r="L318" s="221"/>
      <c r="M318" s="222"/>
      <c r="N318" s="223"/>
      <c r="O318" s="223"/>
      <c r="P318" s="223"/>
      <c r="Q318" s="223"/>
      <c r="R318" s="223"/>
      <c r="S318" s="223"/>
      <c r="T318" s="224"/>
      <c r="AT318" s="225" t="s">
        <v>168</v>
      </c>
      <c r="AU318" s="225" t="s">
        <v>84</v>
      </c>
      <c r="AV318" s="12" t="s">
        <v>84</v>
      </c>
      <c r="AW318" s="12" t="s">
        <v>37</v>
      </c>
      <c r="AX318" s="12" t="s">
        <v>82</v>
      </c>
      <c r="AY318" s="225" t="s">
        <v>159</v>
      </c>
    </row>
    <row r="319" spans="2:65" s="1" customFormat="1" ht="16.5" customHeight="1" x14ac:dyDescent="0.3">
      <c r="B319" s="41"/>
      <c r="C319" s="192" t="s">
        <v>588</v>
      </c>
      <c r="D319" s="192" t="s">
        <v>161</v>
      </c>
      <c r="E319" s="193" t="s">
        <v>1352</v>
      </c>
      <c r="F319" s="194" t="s">
        <v>1353</v>
      </c>
      <c r="G319" s="195" t="s">
        <v>208</v>
      </c>
      <c r="H319" s="196">
        <v>7.327</v>
      </c>
      <c r="I319" s="197"/>
      <c r="J319" s="198">
        <f>ROUND(I319*H319,2)</f>
        <v>0</v>
      </c>
      <c r="K319" s="194" t="s">
        <v>165</v>
      </c>
      <c r="L319" s="61"/>
      <c r="M319" s="199" t="s">
        <v>30</v>
      </c>
      <c r="N319" s="200" t="s">
        <v>45</v>
      </c>
      <c r="O319" s="42"/>
      <c r="P319" s="201">
        <f>O319*H319</f>
        <v>0</v>
      </c>
      <c r="Q319" s="201">
        <v>0</v>
      </c>
      <c r="R319" s="201">
        <f>Q319*H319</f>
        <v>0</v>
      </c>
      <c r="S319" s="201">
        <v>0</v>
      </c>
      <c r="T319" s="202">
        <f>S319*H319</f>
        <v>0</v>
      </c>
      <c r="AR319" s="24" t="s">
        <v>166</v>
      </c>
      <c r="AT319" s="24" t="s">
        <v>161</v>
      </c>
      <c r="AU319" s="24" t="s">
        <v>84</v>
      </c>
      <c r="AY319" s="24" t="s">
        <v>159</v>
      </c>
      <c r="BE319" s="203">
        <f>IF(N319="základní",J319,0)</f>
        <v>0</v>
      </c>
      <c r="BF319" s="203">
        <f>IF(N319="snížená",J319,0)</f>
        <v>0</v>
      </c>
      <c r="BG319" s="203">
        <f>IF(N319="zákl. přenesená",J319,0)</f>
        <v>0</v>
      </c>
      <c r="BH319" s="203">
        <f>IF(N319="sníž. přenesená",J319,0)</f>
        <v>0</v>
      </c>
      <c r="BI319" s="203">
        <f>IF(N319="nulová",J319,0)</f>
        <v>0</v>
      </c>
      <c r="BJ319" s="24" t="s">
        <v>82</v>
      </c>
      <c r="BK319" s="203">
        <f>ROUND(I319*H319,2)</f>
        <v>0</v>
      </c>
      <c r="BL319" s="24" t="s">
        <v>166</v>
      </c>
      <c r="BM319" s="24" t="s">
        <v>2501</v>
      </c>
    </row>
    <row r="320" spans="2:65" s="10" customFormat="1" ht="29.85" customHeight="1" x14ac:dyDescent="0.35">
      <c r="B320" s="176"/>
      <c r="C320" s="177"/>
      <c r="D320" s="178" t="s">
        <v>73</v>
      </c>
      <c r="E320" s="190" t="s">
        <v>1355</v>
      </c>
      <c r="F320" s="190" t="s">
        <v>1356</v>
      </c>
      <c r="G320" s="177"/>
      <c r="H320" s="177"/>
      <c r="I320" s="180"/>
      <c r="J320" s="191">
        <f>BK320</f>
        <v>0</v>
      </c>
      <c r="K320" s="177"/>
      <c r="L320" s="182"/>
      <c r="M320" s="183"/>
      <c r="N320" s="184"/>
      <c r="O320" s="184"/>
      <c r="P320" s="185">
        <f>P321</f>
        <v>0</v>
      </c>
      <c r="Q320" s="184"/>
      <c r="R320" s="185">
        <f>R321</f>
        <v>0</v>
      </c>
      <c r="S320" s="184"/>
      <c r="T320" s="186">
        <f>T321</f>
        <v>0</v>
      </c>
      <c r="AR320" s="187" t="s">
        <v>82</v>
      </c>
      <c r="AT320" s="188" t="s">
        <v>73</v>
      </c>
      <c r="AU320" s="188" t="s">
        <v>82</v>
      </c>
      <c r="AY320" s="187" t="s">
        <v>159</v>
      </c>
      <c r="BK320" s="189">
        <f>BK321</f>
        <v>0</v>
      </c>
    </row>
    <row r="321" spans="2:65" s="1" customFormat="1" ht="38.25" customHeight="1" x14ac:dyDescent="0.3">
      <c r="B321" s="41"/>
      <c r="C321" s="192" t="s">
        <v>607</v>
      </c>
      <c r="D321" s="192" t="s">
        <v>161</v>
      </c>
      <c r="E321" s="193" t="s">
        <v>2502</v>
      </c>
      <c r="F321" s="194" t="s">
        <v>2503</v>
      </c>
      <c r="G321" s="195" t="s">
        <v>208</v>
      </c>
      <c r="H321" s="196">
        <v>14.396000000000001</v>
      </c>
      <c r="I321" s="197"/>
      <c r="J321" s="198">
        <f>ROUND(I321*H321,2)</f>
        <v>0</v>
      </c>
      <c r="K321" s="194" t="s">
        <v>165</v>
      </c>
      <c r="L321" s="61"/>
      <c r="M321" s="199" t="s">
        <v>30</v>
      </c>
      <c r="N321" s="200" t="s">
        <v>45</v>
      </c>
      <c r="O321" s="42"/>
      <c r="P321" s="201">
        <f>O321*H321</f>
        <v>0</v>
      </c>
      <c r="Q321" s="201">
        <v>0</v>
      </c>
      <c r="R321" s="201">
        <f>Q321*H321</f>
        <v>0</v>
      </c>
      <c r="S321" s="201">
        <v>0</v>
      </c>
      <c r="T321" s="202">
        <f>S321*H321</f>
        <v>0</v>
      </c>
      <c r="AR321" s="24" t="s">
        <v>166</v>
      </c>
      <c r="AT321" s="24" t="s">
        <v>161</v>
      </c>
      <c r="AU321" s="24" t="s">
        <v>84</v>
      </c>
      <c r="AY321" s="24" t="s">
        <v>159</v>
      </c>
      <c r="BE321" s="203">
        <f>IF(N321="základní",J321,0)</f>
        <v>0</v>
      </c>
      <c r="BF321" s="203">
        <f>IF(N321="snížená",J321,0)</f>
        <v>0</v>
      </c>
      <c r="BG321" s="203">
        <f>IF(N321="zákl. přenesená",J321,0)</f>
        <v>0</v>
      </c>
      <c r="BH321" s="203">
        <f>IF(N321="sníž. přenesená",J321,0)</f>
        <v>0</v>
      </c>
      <c r="BI321" s="203">
        <f>IF(N321="nulová",J321,0)</f>
        <v>0</v>
      </c>
      <c r="BJ321" s="24" t="s">
        <v>82</v>
      </c>
      <c r="BK321" s="203">
        <f>ROUND(I321*H321,2)</f>
        <v>0</v>
      </c>
      <c r="BL321" s="24" t="s">
        <v>166</v>
      </c>
      <c r="BM321" s="24" t="s">
        <v>2504</v>
      </c>
    </row>
    <row r="322" spans="2:65" s="10" customFormat="1" ht="37.35" customHeight="1" x14ac:dyDescent="0.35">
      <c r="B322" s="176"/>
      <c r="C322" s="177"/>
      <c r="D322" s="178" t="s">
        <v>73</v>
      </c>
      <c r="E322" s="179" t="s">
        <v>1366</v>
      </c>
      <c r="F322" s="179" t="s">
        <v>1366</v>
      </c>
      <c r="G322" s="177"/>
      <c r="H322" s="177"/>
      <c r="I322" s="180"/>
      <c r="J322" s="181">
        <f>BK322</f>
        <v>0</v>
      </c>
      <c r="K322" s="177"/>
      <c r="L322" s="182"/>
      <c r="M322" s="183"/>
      <c r="N322" s="184"/>
      <c r="O322" s="184"/>
      <c r="P322" s="185">
        <f>P323+P334+P345+P380</f>
        <v>0</v>
      </c>
      <c r="Q322" s="184"/>
      <c r="R322" s="185">
        <f>R323+R334+R345+R380</f>
        <v>0.10251</v>
      </c>
      <c r="S322" s="184"/>
      <c r="T322" s="186">
        <f>T323+T334+T345+T380</f>
        <v>0.22637000000000002</v>
      </c>
      <c r="AR322" s="187" t="s">
        <v>84</v>
      </c>
      <c r="AT322" s="188" t="s">
        <v>73</v>
      </c>
      <c r="AU322" s="188" t="s">
        <v>74</v>
      </c>
      <c r="AY322" s="187" t="s">
        <v>159</v>
      </c>
      <c r="BK322" s="189">
        <f>BK323+BK334+BK345+BK380</f>
        <v>0</v>
      </c>
    </row>
    <row r="323" spans="2:65" s="10" customFormat="1" ht="19.95" customHeight="1" x14ac:dyDescent="0.35">
      <c r="B323" s="176"/>
      <c r="C323" s="177"/>
      <c r="D323" s="178" t="s">
        <v>73</v>
      </c>
      <c r="E323" s="190" t="s">
        <v>2505</v>
      </c>
      <c r="F323" s="190" t="s">
        <v>2506</v>
      </c>
      <c r="G323" s="177"/>
      <c r="H323" s="177"/>
      <c r="I323" s="180"/>
      <c r="J323" s="191">
        <f>BK323</f>
        <v>0</v>
      </c>
      <c r="K323" s="177"/>
      <c r="L323" s="182"/>
      <c r="M323" s="183"/>
      <c r="N323" s="184"/>
      <c r="O323" s="184"/>
      <c r="P323" s="185">
        <f>SUM(P324:P333)</f>
        <v>0</v>
      </c>
      <c r="Q323" s="184"/>
      <c r="R323" s="185">
        <f>SUM(R324:R333)</f>
        <v>0</v>
      </c>
      <c r="S323" s="184"/>
      <c r="T323" s="186">
        <f>SUM(T324:T333)</f>
        <v>0.22637000000000002</v>
      </c>
      <c r="AR323" s="187" t="s">
        <v>84</v>
      </c>
      <c r="AT323" s="188" t="s">
        <v>73</v>
      </c>
      <c r="AU323" s="188" t="s">
        <v>82</v>
      </c>
      <c r="AY323" s="187" t="s">
        <v>159</v>
      </c>
      <c r="BK323" s="189">
        <f>SUM(BK324:BK333)</f>
        <v>0</v>
      </c>
    </row>
    <row r="324" spans="2:65" s="1" customFormat="1" ht="16.5" customHeight="1" x14ac:dyDescent="0.3">
      <c r="B324" s="41"/>
      <c r="C324" s="192" t="s">
        <v>614</v>
      </c>
      <c r="D324" s="192" t="s">
        <v>161</v>
      </c>
      <c r="E324" s="193" t="s">
        <v>2507</v>
      </c>
      <c r="F324" s="194" t="s">
        <v>2508</v>
      </c>
      <c r="G324" s="195" t="s">
        <v>292</v>
      </c>
      <c r="H324" s="196">
        <v>6</v>
      </c>
      <c r="I324" s="197"/>
      <c r="J324" s="198">
        <f>ROUND(I324*H324,2)</f>
        <v>0</v>
      </c>
      <c r="K324" s="194" t="s">
        <v>30</v>
      </c>
      <c r="L324" s="61"/>
      <c r="M324" s="199" t="s">
        <v>30</v>
      </c>
      <c r="N324" s="200" t="s">
        <v>45</v>
      </c>
      <c r="O324" s="42"/>
      <c r="P324" s="201">
        <f>O324*H324</f>
        <v>0</v>
      </c>
      <c r="Q324" s="201">
        <v>0</v>
      </c>
      <c r="R324" s="201">
        <f>Q324*H324</f>
        <v>0</v>
      </c>
      <c r="S324" s="201">
        <v>2.0999999999999999E-3</v>
      </c>
      <c r="T324" s="202">
        <f>S324*H324</f>
        <v>1.26E-2</v>
      </c>
      <c r="AR324" s="24" t="s">
        <v>271</v>
      </c>
      <c r="AT324" s="24" t="s">
        <v>161</v>
      </c>
      <c r="AU324" s="24" t="s">
        <v>84</v>
      </c>
      <c r="AY324" s="24" t="s">
        <v>159</v>
      </c>
      <c r="BE324" s="203">
        <f>IF(N324="základní",J324,0)</f>
        <v>0</v>
      </c>
      <c r="BF324" s="203">
        <f>IF(N324="snížená",J324,0)</f>
        <v>0</v>
      </c>
      <c r="BG324" s="203">
        <f>IF(N324="zákl. přenesená",J324,0)</f>
        <v>0</v>
      </c>
      <c r="BH324" s="203">
        <f>IF(N324="sníž. přenesená",J324,0)</f>
        <v>0</v>
      </c>
      <c r="BI324" s="203">
        <f>IF(N324="nulová",J324,0)</f>
        <v>0</v>
      </c>
      <c r="BJ324" s="24" t="s">
        <v>82</v>
      </c>
      <c r="BK324" s="203">
        <f>ROUND(I324*H324,2)</f>
        <v>0</v>
      </c>
      <c r="BL324" s="24" t="s">
        <v>271</v>
      </c>
      <c r="BM324" s="24" t="s">
        <v>2509</v>
      </c>
    </row>
    <row r="325" spans="2:65" s="1" customFormat="1" ht="16.5" customHeight="1" x14ac:dyDescent="0.3">
      <c r="B325" s="41"/>
      <c r="C325" s="192" t="s">
        <v>623</v>
      </c>
      <c r="D325" s="192" t="s">
        <v>161</v>
      </c>
      <c r="E325" s="193" t="s">
        <v>2510</v>
      </c>
      <c r="F325" s="194" t="s">
        <v>2511</v>
      </c>
      <c r="G325" s="195" t="s">
        <v>292</v>
      </c>
      <c r="H325" s="196">
        <v>30</v>
      </c>
      <c r="I325" s="197"/>
      <c r="J325" s="198">
        <f>ROUND(I325*H325,2)</f>
        <v>0</v>
      </c>
      <c r="K325" s="194" t="s">
        <v>165</v>
      </c>
      <c r="L325" s="61"/>
      <c r="M325" s="199" t="s">
        <v>30</v>
      </c>
      <c r="N325" s="200" t="s">
        <v>45</v>
      </c>
      <c r="O325" s="42"/>
      <c r="P325" s="201">
        <f>O325*H325</f>
        <v>0</v>
      </c>
      <c r="Q325" s="201">
        <v>0</v>
      </c>
      <c r="R325" s="201">
        <f>Q325*H325</f>
        <v>0</v>
      </c>
      <c r="S325" s="201">
        <v>2.9E-4</v>
      </c>
      <c r="T325" s="202">
        <f>S325*H325</f>
        <v>8.6999999999999994E-3</v>
      </c>
      <c r="AR325" s="24" t="s">
        <v>271</v>
      </c>
      <c r="AT325" s="24" t="s">
        <v>161</v>
      </c>
      <c r="AU325" s="24" t="s">
        <v>84</v>
      </c>
      <c r="AY325" s="24" t="s">
        <v>159</v>
      </c>
      <c r="BE325" s="203">
        <f>IF(N325="základní",J325,0)</f>
        <v>0</v>
      </c>
      <c r="BF325" s="203">
        <f>IF(N325="snížená",J325,0)</f>
        <v>0</v>
      </c>
      <c r="BG325" s="203">
        <f>IF(N325="zákl. přenesená",J325,0)</f>
        <v>0</v>
      </c>
      <c r="BH325" s="203">
        <f>IF(N325="sníž. přenesená",J325,0)</f>
        <v>0</v>
      </c>
      <c r="BI325" s="203">
        <f>IF(N325="nulová",J325,0)</f>
        <v>0</v>
      </c>
      <c r="BJ325" s="24" t="s">
        <v>82</v>
      </c>
      <c r="BK325" s="203">
        <f>ROUND(I325*H325,2)</f>
        <v>0</v>
      </c>
      <c r="BL325" s="24" t="s">
        <v>271</v>
      </c>
      <c r="BM325" s="24" t="s">
        <v>2512</v>
      </c>
    </row>
    <row r="326" spans="2:65" s="11" customFormat="1" ht="12" x14ac:dyDescent="0.3">
      <c r="B326" s="204"/>
      <c r="C326" s="205"/>
      <c r="D326" s="206" t="s">
        <v>168</v>
      </c>
      <c r="E326" s="207" t="s">
        <v>30</v>
      </c>
      <c r="F326" s="208" t="s">
        <v>2513</v>
      </c>
      <c r="G326" s="205"/>
      <c r="H326" s="207" t="s">
        <v>30</v>
      </c>
      <c r="I326" s="209"/>
      <c r="J326" s="205"/>
      <c r="K326" s="205"/>
      <c r="L326" s="210"/>
      <c r="M326" s="211"/>
      <c r="N326" s="212"/>
      <c r="O326" s="212"/>
      <c r="P326" s="212"/>
      <c r="Q326" s="212"/>
      <c r="R326" s="212"/>
      <c r="S326" s="212"/>
      <c r="T326" s="213"/>
      <c r="AT326" s="214" t="s">
        <v>168</v>
      </c>
      <c r="AU326" s="214" t="s">
        <v>84</v>
      </c>
      <c r="AV326" s="11" t="s">
        <v>82</v>
      </c>
      <c r="AW326" s="11" t="s">
        <v>37</v>
      </c>
      <c r="AX326" s="11" t="s">
        <v>74</v>
      </c>
      <c r="AY326" s="214" t="s">
        <v>159</v>
      </c>
    </row>
    <row r="327" spans="2:65" s="12" customFormat="1" ht="12" x14ac:dyDescent="0.3">
      <c r="B327" s="215"/>
      <c r="C327" s="216"/>
      <c r="D327" s="206" t="s">
        <v>168</v>
      </c>
      <c r="E327" s="217" t="s">
        <v>30</v>
      </c>
      <c r="F327" s="218" t="s">
        <v>2514</v>
      </c>
      <c r="G327" s="216"/>
      <c r="H327" s="219">
        <v>30</v>
      </c>
      <c r="I327" s="220"/>
      <c r="J327" s="216"/>
      <c r="K327" s="216"/>
      <c r="L327" s="221"/>
      <c r="M327" s="222"/>
      <c r="N327" s="223"/>
      <c r="O327" s="223"/>
      <c r="P327" s="223"/>
      <c r="Q327" s="223"/>
      <c r="R327" s="223"/>
      <c r="S327" s="223"/>
      <c r="T327" s="224"/>
      <c r="AT327" s="225" t="s">
        <v>168</v>
      </c>
      <c r="AU327" s="225" t="s">
        <v>84</v>
      </c>
      <c r="AV327" s="12" t="s">
        <v>84</v>
      </c>
      <c r="AW327" s="12" t="s">
        <v>37</v>
      </c>
      <c r="AX327" s="12" t="s">
        <v>82</v>
      </c>
      <c r="AY327" s="225" t="s">
        <v>159</v>
      </c>
    </row>
    <row r="328" spans="2:65" s="1" customFormat="1" ht="16.5" customHeight="1" x14ac:dyDescent="0.3">
      <c r="B328" s="41"/>
      <c r="C328" s="192" t="s">
        <v>629</v>
      </c>
      <c r="D328" s="192" t="s">
        <v>161</v>
      </c>
      <c r="E328" s="193" t="s">
        <v>2515</v>
      </c>
      <c r="F328" s="194" t="s">
        <v>2516</v>
      </c>
      <c r="G328" s="195" t="s">
        <v>2517</v>
      </c>
      <c r="H328" s="196">
        <v>2</v>
      </c>
      <c r="I328" s="197"/>
      <c r="J328" s="198">
        <f t="shared" ref="J328:J333" si="0">ROUND(I328*H328,2)</f>
        <v>0</v>
      </c>
      <c r="K328" s="194" t="s">
        <v>165</v>
      </c>
      <c r="L328" s="61"/>
      <c r="M328" s="199" t="s">
        <v>30</v>
      </c>
      <c r="N328" s="200" t="s">
        <v>45</v>
      </c>
      <c r="O328" s="42"/>
      <c r="P328" s="201">
        <f t="shared" ref="P328:P333" si="1">O328*H328</f>
        <v>0</v>
      </c>
      <c r="Q328" s="201">
        <v>0</v>
      </c>
      <c r="R328" s="201">
        <f t="shared" ref="R328:R333" si="2">Q328*H328</f>
        <v>0</v>
      </c>
      <c r="S328" s="201">
        <v>1.9460000000000002E-2</v>
      </c>
      <c r="T328" s="202">
        <f t="shared" ref="T328:T333" si="3">S328*H328</f>
        <v>3.8920000000000003E-2</v>
      </c>
      <c r="AR328" s="24" t="s">
        <v>271</v>
      </c>
      <c r="AT328" s="24" t="s">
        <v>161</v>
      </c>
      <c r="AU328" s="24" t="s">
        <v>84</v>
      </c>
      <c r="AY328" s="24" t="s">
        <v>159</v>
      </c>
      <c r="BE328" s="203">
        <f t="shared" ref="BE328:BE333" si="4">IF(N328="základní",J328,0)</f>
        <v>0</v>
      </c>
      <c r="BF328" s="203">
        <f t="shared" ref="BF328:BF333" si="5">IF(N328="snížená",J328,0)</f>
        <v>0</v>
      </c>
      <c r="BG328" s="203">
        <f t="shared" ref="BG328:BG333" si="6">IF(N328="zákl. přenesená",J328,0)</f>
        <v>0</v>
      </c>
      <c r="BH328" s="203">
        <f t="shared" ref="BH328:BH333" si="7">IF(N328="sníž. přenesená",J328,0)</f>
        <v>0</v>
      </c>
      <c r="BI328" s="203">
        <f t="shared" ref="BI328:BI333" si="8">IF(N328="nulová",J328,0)</f>
        <v>0</v>
      </c>
      <c r="BJ328" s="24" t="s">
        <v>82</v>
      </c>
      <c r="BK328" s="203">
        <f t="shared" ref="BK328:BK333" si="9">ROUND(I328*H328,2)</f>
        <v>0</v>
      </c>
      <c r="BL328" s="24" t="s">
        <v>271</v>
      </c>
      <c r="BM328" s="24" t="s">
        <v>2518</v>
      </c>
    </row>
    <row r="329" spans="2:65" s="1" customFormat="1" ht="16.5" customHeight="1" x14ac:dyDescent="0.3">
      <c r="B329" s="41"/>
      <c r="C329" s="192" t="s">
        <v>641</v>
      </c>
      <c r="D329" s="192" t="s">
        <v>161</v>
      </c>
      <c r="E329" s="193" t="s">
        <v>2519</v>
      </c>
      <c r="F329" s="194" t="s">
        <v>2520</v>
      </c>
      <c r="G329" s="195" t="s">
        <v>2517</v>
      </c>
      <c r="H329" s="196">
        <v>1</v>
      </c>
      <c r="I329" s="197"/>
      <c r="J329" s="198">
        <f t="shared" si="0"/>
        <v>0</v>
      </c>
      <c r="K329" s="194" t="s">
        <v>165</v>
      </c>
      <c r="L329" s="61"/>
      <c r="M329" s="199" t="s">
        <v>30</v>
      </c>
      <c r="N329" s="200" t="s">
        <v>45</v>
      </c>
      <c r="O329" s="42"/>
      <c r="P329" s="201">
        <f t="shared" si="1"/>
        <v>0</v>
      </c>
      <c r="Q329" s="201">
        <v>0</v>
      </c>
      <c r="R329" s="201">
        <f t="shared" si="2"/>
        <v>0</v>
      </c>
      <c r="S329" s="201">
        <v>3.4700000000000002E-2</v>
      </c>
      <c r="T329" s="202">
        <f t="shared" si="3"/>
        <v>3.4700000000000002E-2</v>
      </c>
      <c r="AR329" s="24" t="s">
        <v>271</v>
      </c>
      <c r="AT329" s="24" t="s">
        <v>161</v>
      </c>
      <c r="AU329" s="24" t="s">
        <v>84</v>
      </c>
      <c r="AY329" s="24" t="s">
        <v>159</v>
      </c>
      <c r="BE329" s="203">
        <f t="shared" si="4"/>
        <v>0</v>
      </c>
      <c r="BF329" s="203">
        <f t="shared" si="5"/>
        <v>0</v>
      </c>
      <c r="BG329" s="203">
        <f t="shared" si="6"/>
        <v>0</v>
      </c>
      <c r="BH329" s="203">
        <f t="shared" si="7"/>
        <v>0</v>
      </c>
      <c r="BI329" s="203">
        <f t="shared" si="8"/>
        <v>0</v>
      </c>
      <c r="BJ329" s="24" t="s">
        <v>82</v>
      </c>
      <c r="BK329" s="203">
        <f t="shared" si="9"/>
        <v>0</v>
      </c>
      <c r="BL329" s="24" t="s">
        <v>271</v>
      </c>
      <c r="BM329" s="24" t="s">
        <v>2521</v>
      </c>
    </row>
    <row r="330" spans="2:65" s="1" customFormat="1" ht="16.5" customHeight="1" x14ac:dyDescent="0.3">
      <c r="B330" s="41"/>
      <c r="C330" s="192" t="s">
        <v>646</v>
      </c>
      <c r="D330" s="192" t="s">
        <v>161</v>
      </c>
      <c r="E330" s="193" t="s">
        <v>2522</v>
      </c>
      <c r="F330" s="194" t="s">
        <v>2523</v>
      </c>
      <c r="G330" s="195" t="s">
        <v>2517</v>
      </c>
      <c r="H330" s="196">
        <v>5</v>
      </c>
      <c r="I330" s="197"/>
      <c r="J330" s="198">
        <f t="shared" si="0"/>
        <v>0</v>
      </c>
      <c r="K330" s="194" t="s">
        <v>165</v>
      </c>
      <c r="L330" s="61"/>
      <c r="M330" s="199" t="s">
        <v>30</v>
      </c>
      <c r="N330" s="200" t="s">
        <v>45</v>
      </c>
      <c r="O330" s="42"/>
      <c r="P330" s="201">
        <f t="shared" si="1"/>
        <v>0</v>
      </c>
      <c r="Q330" s="201">
        <v>0</v>
      </c>
      <c r="R330" s="201">
        <f t="shared" si="2"/>
        <v>0</v>
      </c>
      <c r="S330" s="201">
        <v>8.5999999999999998E-4</v>
      </c>
      <c r="T330" s="202">
        <f t="shared" si="3"/>
        <v>4.3E-3</v>
      </c>
      <c r="AR330" s="24" t="s">
        <v>271</v>
      </c>
      <c r="AT330" s="24" t="s">
        <v>161</v>
      </c>
      <c r="AU330" s="24" t="s">
        <v>84</v>
      </c>
      <c r="AY330" s="24" t="s">
        <v>159</v>
      </c>
      <c r="BE330" s="203">
        <f t="shared" si="4"/>
        <v>0</v>
      </c>
      <c r="BF330" s="203">
        <f t="shared" si="5"/>
        <v>0</v>
      </c>
      <c r="BG330" s="203">
        <f t="shared" si="6"/>
        <v>0</v>
      </c>
      <c r="BH330" s="203">
        <f t="shared" si="7"/>
        <v>0</v>
      </c>
      <c r="BI330" s="203">
        <f t="shared" si="8"/>
        <v>0</v>
      </c>
      <c r="BJ330" s="24" t="s">
        <v>82</v>
      </c>
      <c r="BK330" s="203">
        <f t="shared" si="9"/>
        <v>0</v>
      </c>
      <c r="BL330" s="24" t="s">
        <v>271</v>
      </c>
      <c r="BM330" s="24" t="s">
        <v>2524</v>
      </c>
    </row>
    <row r="331" spans="2:65" s="1" customFormat="1" ht="16.5" customHeight="1" x14ac:dyDescent="0.3">
      <c r="B331" s="41"/>
      <c r="C331" s="192" t="s">
        <v>465</v>
      </c>
      <c r="D331" s="192" t="s">
        <v>161</v>
      </c>
      <c r="E331" s="193" t="s">
        <v>2525</v>
      </c>
      <c r="F331" s="194" t="s">
        <v>2526</v>
      </c>
      <c r="G331" s="195" t="s">
        <v>456</v>
      </c>
      <c r="H331" s="196">
        <v>1</v>
      </c>
      <c r="I331" s="197"/>
      <c r="J331" s="198">
        <f t="shared" si="0"/>
        <v>0</v>
      </c>
      <c r="K331" s="194" t="s">
        <v>165</v>
      </c>
      <c r="L331" s="61"/>
      <c r="M331" s="199" t="s">
        <v>30</v>
      </c>
      <c r="N331" s="200" t="s">
        <v>45</v>
      </c>
      <c r="O331" s="42"/>
      <c r="P331" s="201">
        <f t="shared" si="1"/>
        <v>0</v>
      </c>
      <c r="Q331" s="201">
        <v>0</v>
      </c>
      <c r="R331" s="201">
        <f t="shared" si="2"/>
        <v>0</v>
      </c>
      <c r="S331" s="201">
        <v>8.4999999999999995E-4</v>
      </c>
      <c r="T331" s="202">
        <f t="shared" si="3"/>
        <v>8.4999999999999995E-4</v>
      </c>
      <c r="AR331" s="24" t="s">
        <v>271</v>
      </c>
      <c r="AT331" s="24" t="s">
        <v>161</v>
      </c>
      <c r="AU331" s="24" t="s">
        <v>84</v>
      </c>
      <c r="AY331" s="24" t="s">
        <v>159</v>
      </c>
      <c r="BE331" s="203">
        <f t="shared" si="4"/>
        <v>0</v>
      </c>
      <c r="BF331" s="203">
        <f t="shared" si="5"/>
        <v>0</v>
      </c>
      <c r="BG331" s="203">
        <f t="shared" si="6"/>
        <v>0</v>
      </c>
      <c r="BH331" s="203">
        <f t="shared" si="7"/>
        <v>0</v>
      </c>
      <c r="BI331" s="203">
        <f t="shared" si="8"/>
        <v>0</v>
      </c>
      <c r="BJ331" s="24" t="s">
        <v>82</v>
      </c>
      <c r="BK331" s="203">
        <f t="shared" si="9"/>
        <v>0</v>
      </c>
      <c r="BL331" s="24" t="s">
        <v>271</v>
      </c>
      <c r="BM331" s="24" t="s">
        <v>2527</v>
      </c>
    </row>
    <row r="332" spans="2:65" s="1" customFormat="1" ht="16.5" customHeight="1" x14ac:dyDescent="0.3">
      <c r="B332" s="41"/>
      <c r="C332" s="192" t="s">
        <v>627</v>
      </c>
      <c r="D332" s="192" t="s">
        <v>161</v>
      </c>
      <c r="E332" s="193" t="s">
        <v>2528</v>
      </c>
      <c r="F332" s="194" t="s">
        <v>2529</v>
      </c>
      <c r="G332" s="195" t="s">
        <v>2517</v>
      </c>
      <c r="H332" s="196">
        <v>1</v>
      </c>
      <c r="I332" s="197"/>
      <c r="J332" s="198">
        <f t="shared" si="0"/>
        <v>0</v>
      </c>
      <c r="K332" s="194" t="s">
        <v>30</v>
      </c>
      <c r="L332" s="61"/>
      <c r="M332" s="199" t="s">
        <v>30</v>
      </c>
      <c r="N332" s="200" t="s">
        <v>45</v>
      </c>
      <c r="O332" s="42"/>
      <c r="P332" s="201">
        <f t="shared" si="1"/>
        <v>0</v>
      </c>
      <c r="Q332" s="201">
        <v>0</v>
      </c>
      <c r="R332" s="201">
        <f t="shared" si="2"/>
        <v>0</v>
      </c>
      <c r="S332" s="201">
        <v>0.11700000000000001</v>
      </c>
      <c r="T332" s="202">
        <f t="shared" si="3"/>
        <v>0.11700000000000001</v>
      </c>
      <c r="AR332" s="24" t="s">
        <v>271</v>
      </c>
      <c r="AT332" s="24" t="s">
        <v>161</v>
      </c>
      <c r="AU332" s="24" t="s">
        <v>84</v>
      </c>
      <c r="AY332" s="24" t="s">
        <v>159</v>
      </c>
      <c r="BE332" s="203">
        <f t="shared" si="4"/>
        <v>0</v>
      </c>
      <c r="BF332" s="203">
        <f t="shared" si="5"/>
        <v>0</v>
      </c>
      <c r="BG332" s="203">
        <f t="shared" si="6"/>
        <v>0</v>
      </c>
      <c r="BH332" s="203">
        <f t="shared" si="7"/>
        <v>0</v>
      </c>
      <c r="BI332" s="203">
        <f t="shared" si="8"/>
        <v>0</v>
      </c>
      <c r="BJ332" s="24" t="s">
        <v>82</v>
      </c>
      <c r="BK332" s="203">
        <f t="shared" si="9"/>
        <v>0</v>
      </c>
      <c r="BL332" s="24" t="s">
        <v>271</v>
      </c>
      <c r="BM332" s="24" t="s">
        <v>2530</v>
      </c>
    </row>
    <row r="333" spans="2:65" s="1" customFormat="1" ht="16.5" customHeight="1" x14ac:dyDescent="0.3">
      <c r="B333" s="41"/>
      <c r="C333" s="192" t="s">
        <v>663</v>
      </c>
      <c r="D333" s="192" t="s">
        <v>161</v>
      </c>
      <c r="E333" s="193" t="s">
        <v>2531</v>
      </c>
      <c r="F333" s="194" t="s">
        <v>2532</v>
      </c>
      <c r="G333" s="195" t="s">
        <v>456</v>
      </c>
      <c r="H333" s="196">
        <v>3</v>
      </c>
      <c r="I333" s="197"/>
      <c r="J333" s="198">
        <f t="shared" si="0"/>
        <v>0</v>
      </c>
      <c r="K333" s="194" t="s">
        <v>165</v>
      </c>
      <c r="L333" s="61"/>
      <c r="M333" s="199" t="s">
        <v>30</v>
      </c>
      <c r="N333" s="200" t="s">
        <v>45</v>
      </c>
      <c r="O333" s="42"/>
      <c r="P333" s="201">
        <f t="shared" si="1"/>
        <v>0</v>
      </c>
      <c r="Q333" s="201">
        <v>0</v>
      </c>
      <c r="R333" s="201">
        <f t="shared" si="2"/>
        <v>0</v>
      </c>
      <c r="S333" s="201">
        <v>3.0999999999999999E-3</v>
      </c>
      <c r="T333" s="202">
        <f t="shared" si="3"/>
        <v>9.2999999999999992E-3</v>
      </c>
      <c r="AR333" s="24" t="s">
        <v>271</v>
      </c>
      <c r="AT333" s="24" t="s">
        <v>161</v>
      </c>
      <c r="AU333" s="24" t="s">
        <v>84</v>
      </c>
      <c r="AY333" s="24" t="s">
        <v>159</v>
      </c>
      <c r="BE333" s="203">
        <f t="shared" si="4"/>
        <v>0</v>
      </c>
      <c r="BF333" s="203">
        <f t="shared" si="5"/>
        <v>0</v>
      </c>
      <c r="BG333" s="203">
        <f t="shared" si="6"/>
        <v>0</v>
      </c>
      <c r="BH333" s="203">
        <f t="shared" si="7"/>
        <v>0</v>
      </c>
      <c r="BI333" s="203">
        <f t="shared" si="8"/>
        <v>0</v>
      </c>
      <c r="BJ333" s="24" t="s">
        <v>82</v>
      </c>
      <c r="BK333" s="203">
        <f t="shared" si="9"/>
        <v>0</v>
      </c>
      <c r="BL333" s="24" t="s">
        <v>271</v>
      </c>
      <c r="BM333" s="24" t="s">
        <v>2533</v>
      </c>
    </row>
    <row r="334" spans="2:65" s="10" customFormat="1" ht="29.85" customHeight="1" x14ac:dyDescent="0.35">
      <c r="B334" s="176"/>
      <c r="C334" s="177"/>
      <c r="D334" s="178" t="s">
        <v>73</v>
      </c>
      <c r="E334" s="190" t="s">
        <v>1578</v>
      </c>
      <c r="F334" s="190" t="s">
        <v>1579</v>
      </c>
      <c r="G334" s="177"/>
      <c r="H334" s="177"/>
      <c r="I334" s="180"/>
      <c r="J334" s="191">
        <f>BK334</f>
        <v>0</v>
      </c>
      <c r="K334" s="177"/>
      <c r="L334" s="182"/>
      <c r="M334" s="183"/>
      <c r="N334" s="184"/>
      <c r="O334" s="184"/>
      <c r="P334" s="185">
        <f>SUM(P335:P344)</f>
        <v>0</v>
      </c>
      <c r="Q334" s="184"/>
      <c r="R334" s="185">
        <f>SUM(R335:R344)</f>
        <v>2.1080000000000002E-2</v>
      </c>
      <c r="S334" s="184"/>
      <c r="T334" s="186">
        <f>SUM(T335:T344)</f>
        <v>0</v>
      </c>
      <c r="AR334" s="187" t="s">
        <v>84</v>
      </c>
      <c r="AT334" s="188" t="s">
        <v>73</v>
      </c>
      <c r="AU334" s="188" t="s">
        <v>82</v>
      </c>
      <c r="AY334" s="187" t="s">
        <v>159</v>
      </c>
      <c r="BK334" s="189">
        <f>SUM(BK335:BK344)</f>
        <v>0</v>
      </c>
    </row>
    <row r="335" spans="2:65" s="1" customFormat="1" ht="16.5" customHeight="1" x14ac:dyDescent="0.3">
      <c r="B335" s="41"/>
      <c r="C335" s="192" t="s">
        <v>669</v>
      </c>
      <c r="D335" s="192" t="s">
        <v>161</v>
      </c>
      <c r="E335" s="193" t="s">
        <v>2534</v>
      </c>
      <c r="F335" s="194" t="s">
        <v>2535</v>
      </c>
      <c r="G335" s="195" t="s">
        <v>292</v>
      </c>
      <c r="H335" s="196">
        <v>5</v>
      </c>
      <c r="I335" s="197"/>
      <c r="J335" s="198">
        <f>ROUND(I335*H335,2)</f>
        <v>0</v>
      </c>
      <c r="K335" s="194" t="s">
        <v>165</v>
      </c>
      <c r="L335" s="61"/>
      <c r="M335" s="199" t="s">
        <v>30</v>
      </c>
      <c r="N335" s="200" t="s">
        <v>45</v>
      </c>
      <c r="O335" s="42"/>
      <c r="P335" s="201">
        <f>O335*H335</f>
        <v>0</v>
      </c>
      <c r="Q335" s="201">
        <v>5.6999999999999998E-4</v>
      </c>
      <c r="R335" s="201">
        <f>Q335*H335</f>
        <v>2.8500000000000001E-3</v>
      </c>
      <c r="S335" s="201">
        <v>0</v>
      </c>
      <c r="T335" s="202">
        <f>S335*H335</f>
        <v>0</v>
      </c>
      <c r="AR335" s="24" t="s">
        <v>271</v>
      </c>
      <c r="AT335" s="24" t="s">
        <v>161</v>
      </c>
      <c r="AU335" s="24" t="s">
        <v>84</v>
      </c>
      <c r="AY335" s="24" t="s">
        <v>159</v>
      </c>
      <c r="BE335" s="203">
        <f>IF(N335="základní",J335,0)</f>
        <v>0</v>
      </c>
      <c r="BF335" s="203">
        <f>IF(N335="snížená",J335,0)</f>
        <v>0</v>
      </c>
      <c r="BG335" s="203">
        <f>IF(N335="zákl. přenesená",J335,0)</f>
        <v>0</v>
      </c>
      <c r="BH335" s="203">
        <f>IF(N335="sníž. přenesená",J335,0)</f>
        <v>0</v>
      </c>
      <c r="BI335" s="203">
        <f>IF(N335="nulová",J335,0)</f>
        <v>0</v>
      </c>
      <c r="BJ335" s="24" t="s">
        <v>82</v>
      </c>
      <c r="BK335" s="203">
        <f>ROUND(I335*H335,2)</f>
        <v>0</v>
      </c>
      <c r="BL335" s="24" t="s">
        <v>271</v>
      </c>
      <c r="BM335" s="24" t="s">
        <v>2536</v>
      </c>
    </row>
    <row r="336" spans="2:65" s="1" customFormat="1" ht="16.5" customHeight="1" x14ac:dyDescent="0.3">
      <c r="B336" s="41"/>
      <c r="C336" s="192" t="s">
        <v>676</v>
      </c>
      <c r="D336" s="192" t="s">
        <v>161</v>
      </c>
      <c r="E336" s="193" t="s">
        <v>2537</v>
      </c>
      <c r="F336" s="194" t="s">
        <v>2538</v>
      </c>
      <c r="G336" s="195" t="s">
        <v>292</v>
      </c>
      <c r="H336" s="196">
        <v>3</v>
      </c>
      <c r="I336" s="197"/>
      <c r="J336" s="198">
        <f>ROUND(I336*H336,2)</f>
        <v>0</v>
      </c>
      <c r="K336" s="194" t="s">
        <v>165</v>
      </c>
      <c r="L336" s="61"/>
      <c r="M336" s="199" t="s">
        <v>30</v>
      </c>
      <c r="N336" s="200" t="s">
        <v>45</v>
      </c>
      <c r="O336" s="42"/>
      <c r="P336" s="201">
        <f>O336*H336</f>
        <v>0</v>
      </c>
      <c r="Q336" s="201">
        <v>3.5E-4</v>
      </c>
      <c r="R336" s="201">
        <f>Q336*H336</f>
        <v>1.0499999999999999E-3</v>
      </c>
      <c r="S336" s="201">
        <v>0</v>
      </c>
      <c r="T336" s="202">
        <f>S336*H336</f>
        <v>0</v>
      </c>
      <c r="AR336" s="24" t="s">
        <v>271</v>
      </c>
      <c r="AT336" s="24" t="s">
        <v>161</v>
      </c>
      <c r="AU336" s="24" t="s">
        <v>84</v>
      </c>
      <c r="AY336" s="24" t="s">
        <v>159</v>
      </c>
      <c r="BE336" s="203">
        <f>IF(N336="základní",J336,0)</f>
        <v>0</v>
      </c>
      <c r="BF336" s="203">
        <f>IF(N336="snížená",J336,0)</f>
        <v>0</v>
      </c>
      <c r="BG336" s="203">
        <f>IF(N336="zákl. přenesená",J336,0)</f>
        <v>0</v>
      </c>
      <c r="BH336" s="203">
        <f>IF(N336="sníž. přenesená",J336,0)</f>
        <v>0</v>
      </c>
      <c r="BI336" s="203">
        <f>IF(N336="nulová",J336,0)</f>
        <v>0</v>
      </c>
      <c r="BJ336" s="24" t="s">
        <v>82</v>
      </c>
      <c r="BK336" s="203">
        <f>ROUND(I336*H336,2)</f>
        <v>0</v>
      </c>
      <c r="BL336" s="24" t="s">
        <v>271</v>
      </c>
      <c r="BM336" s="24" t="s">
        <v>2539</v>
      </c>
    </row>
    <row r="337" spans="2:65" s="1" customFormat="1" ht="16.5" customHeight="1" x14ac:dyDescent="0.3">
      <c r="B337" s="41"/>
      <c r="C337" s="192" t="s">
        <v>682</v>
      </c>
      <c r="D337" s="192" t="s">
        <v>161</v>
      </c>
      <c r="E337" s="193" t="s">
        <v>2540</v>
      </c>
      <c r="F337" s="194" t="s">
        <v>2541</v>
      </c>
      <c r="G337" s="195" t="s">
        <v>292</v>
      </c>
      <c r="H337" s="196">
        <v>3</v>
      </c>
      <c r="I337" s="197"/>
      <c r="J337" s="198">
        <f>ROUND(I337*H337,2)</f>
        <v>0</v>
      </c>
      <c r="K337" s="194" t="s">
        <v>165</v>
      </c>
      <c r="L337" s="61"/>
      <c r="M337" s="199" t="s">
        <v>30</v>
      </c>
      <c r="N337" s="200" t="s">
        <v>45</v>
      </c>
      <c r="O337" s="42"/>
      <c r="P337" s="201">
        <f>O337*H337</f>
        <v>0</v>
      </c>
      <c r="Q337" s="201">
        <v>2.9E-4</v>
      </c>
      <c r="R337" s="201">
        <f>Q337*H337</f>
        <v>8.7000000000000001E-4</v>
      </c>
      <c r="S337" s="201">
        <v>0</v>
      </c>
      <c r="T337" s="202">
        <f>S337*H337</f>
        <v>0</v>
      </c>
      <c r="AR337" s="24" t="s">
        <v>271</v>
      </c>
      <c r="AT337" s="24" t="s">
        <v>161</v>
      </c>
      <c r="AU337" s="24" t="s">
        <v>84</v>
      </c>
      <c r="AY337" s="24" t="s">
        <v>159</v>
      </c>
      <c r="BE337" s="203">
        <f>IF(N337="základní",J337,0)</f>
        <v>0</v>
      </c>
      <c r="BF337" s="203">
        <f>IF(N337="snížená",J337,0)</f>
        <v>0</v>
      </c>
      <c r="BG337" s="203">
        <f>IF(N337="zákl. přenesená",J337,0)</f>
        <v>0</v>
      </c>
      <c r="BH337" s="203">
        <f>IF(N337="sníž. přenesená",J337,0)</f>
        <v>0</v>
      </c>
      <c r="BI337" s="203">
        <f>IF(N337="nulová",J337,0)</f>
        <v>0</v>
      </c>
      <c r="BJ337" s="24" t="s">
        <v>82</v>
      </c>
      <c r="BK337" s="203">
        <f>ROUND(I337*H337,2)</f>
        <v>0</v>
      </c>
      <c r="BL337" s="24" t="s">
        <v>271</v>
      </c>
      <c r="BM337" s="24" t="s">
        <v>2542</v>
      </c>
    </row>
    <row r="338" spans="2:65" s="1" customFormat="1" ht="25.5" customHeight="1" x14ac:dyDescent="0.3">
      <c r="B338" s="41"/>
      <c r="C338" s="192" t="s">
        <v>692</v>
      </c>
      <c r="D338" s="192" t="s">
        <v>161</v>
      </c>
      <c r="E338" s="193" t="s">
        <v>2543</v>
      </c>
      <c r="F338" s="194" t="s">
        <v>2544</v>
      </c>
      <c r="G338" s="195" t="s">
        <v>456</v>
      </c>
      <c r="H338" s="196">
        <v>3</v>
      </c>
      <c r="I338" s="197"/>
      <c r="J338" s="198">
        <f>ROUND(I338*H338,2)</f>
        <v>0</v>
      </c>
      <c r="K338" s="194" t="s">
        <v>165</v>
      </c>
      <c r="L338" s="61"/>
      <c r="M338" s="199" t="s">
        <v>30</v>
      </c>
      <c r="N338" s="200" t="s">
        <v>45</v>
      </c>
      <c r="O338" s="42"/>
      <c r="P338" s="201">
        <f>O338*H338</f>
        <v>0</v>
      </c>
      <c r="Q338" s="201">
        <v>0</v>
      </c>
      <c r="R338" s="201">
        <f>Q338*H338</f>
        <v>0</v>
      </c>
      <c r="S338" s="201">
        <v>0</v>
      </c>
      <c r="T338" s="202">
        <f>S338*H338</f>
        <v>0</v>
      </c>
      <c r="AR338" s="24" t="s">
        <v>271</v>
      </c>
      <c r="AT338" s="24" t="s">
        <v>161</v>
      </c>
      <c r="AU338" s="24" t="s">
        <v>84</v>
      </c>
      <c r="AY338" s="24" t="s">
        <v>159</v>
      </c>
      <c r="BE338" s="203">
        <f>IF(N338="základní",J338,0)</f>
        <v>0</v>
      </c>
      <c r="BF338" s="203">
        <f>IF(N338="snížená",J338,0)</f>
        <v>0</v>
      </c>
      <c r="BG338" s="203">
        <f>IF(N338="zákl. přenesená",J338,0)</f>
        <v>0</v>
      </c>
      <c r="BH338" s="203">
        <f>IF(N338="sníž. přenesená",J338,0)</f>
        <v>0</v>
      </c>
      <c r="BI338" s="203">
        <f>IF(N338="nulová",J338,0)</f>
        <v>0</v>
      </c>
      <c r="BJ338" s="24" t="s">
        <v>82</v>
      </c>
      <c r="BK338" s="203">
        <f>ROUND(I338*H338,2)</f>
        <v>0</v>
      </c>
      <c r="BL338" s="24" t="s">
        <v>271</v>
      </c>
      <c r="BM338" s="24" t="s">
        <v>2545</v>
      </c>
    </row>
    <row r="339" spans="2:65" s="1" customFormat="1" ht="25.5" customHeight="1" x14ac:dyDescent="0.3">
      <c r="B339" s="41"/>
      <c r="C339" s="192" t="s">
        <v>698</v>
      </c>
      <c r="D339" s="192" t="s">
        <v>161</v>
      </c>
      <c r="E339" s="193" t="s">
        <v>2546</v>
      </c>
      <c r="F339" s="194" t="s">
        <v>2547</v>
      </c>
      <c r="G339" s="195" t="s">
        <v>456</v>
      </c>
      <c r="H339" s="196">
        <v>1</v>
      </c>
      <c r="I339" s="197"/>
      <c r="J339" s="198">
        <f>ROUND(I339*H339,2)</f>
        <v>0</v>
      </c>
      <c r="K339" s="194" t="s">
        <v>30</v>
      </c>
      <c r="L339" s="61"/>
      <c r="M339" s="199" t="s">
        <v>30</v>
      </c>
      <c r="N339" s="200" t="s">
        <v>45</v>
      </c>
      <c r="O339" s="42"/>
      <c r="P339" s="201">
        <f>O339*H339</f>
        <v>0</v>
      </c>
      <c r="Q339" s="201">
        <v>1.6310000000000002E-2</v>
      </c>
      <c r="R339" s="201">
        <f>Q339*H339</f>
        <v>1.6310000000000002E-2</v>
      </c>
      <c r="S339" s="201">
        <v>0</v>
      </c>
      <c r="T339" s="202">
        <f>S339*H339</f>
        <v>0</v>
      </c>
      <c r="AR339" s="24" t="s">
        <v>271</v>
      </c>
      <c r="AT339" s="24" t="s">
        <v>161</v>
      </c>
      <c r="AU339" s="24" t="s">
        <v>84</v>
      </c>
      <c r="AY339" s="24" t="s">
        <v>159</v>
      </c>
      <c r="BE339" s="203">
        <f>IF(N339="základní",J339,0)</f>
        <v>0</v>
      </c>
      <c r="BF339" s="203">
        <f>IF(N339="snížená",J339,0)</f>
        <v>0</v>
      </c>
      <c r="BG339" s="203">
        <f>IF(N339="zákl. přenesená",J339,0)</f>
        <v>0</v>
      </c>
      <c r="BH339" s="203">
        <f>IF(N339="sníž. přenesená",J339,0)</f>
        <v>0</v>
      </c>
      <c r="BI339" s="203">
        <f>IF(N339="nulová",J339,0)</f>
        <v>0</v>
      </c>
      <c r="BJ339" s="24" t="s">
        <v>82</v>
      </c>
      <c r="BK339" s="203">
        <f>ROUND(I339*H339,2)</f>
        <v>0</v>
      </c>
      <c r="BL339" s="24" t="s">
        <v>271</v>
      </c>
      <c r="BM339" s="24" t="s">
        <v>2548</v>
      </c>
    </row>
    <row r="340" spans="2:65" s="11" customFormat="1" ht="12" x14ac:dyDescent="0.3">
      <c r="B340" s="204"/>
      <c r="C340" s="205"/>
      <c r="D340" s="206" t="s">
        <v>168</v>
      </c>
      <c r="E340" s="207" t="s">
        <v>30</v>
      </c>
      <c r="F340" s="208" t="s">
        <v>2549</v>
      </c>
      <c r="G340" s="205"/>
      <c r="H340" s="207" t="s">
        <v>30</v>
      </c>
      <c r="I340" s="209"/>
      <c r="J340" s="205"/>
      <c r="K340" s="205"/>
      <c r="L340" s="210"/>
      <c r="M340" s="211"/>
      <c r="N340" s="212"/>
      <c r="O340" s="212"/>
      <c r="P340" s="212"/>
      <c r="Q340" s="212"/>
      <c r="R340" s="212"/>
      <c r="S340" s="212"/>
      <c r="T340" s="213"/>
      <c r="AT340" s="214" t="s">
        <v>168</v>
      </c>
      <c r="AU340" s="214" t="s">
        <v>84</v>
      </c>
      <c r="AV340" s="11" t="s">
        <v>82</v>
      </c>
      <c r="AW340" s="11" t="s">
        <v>37</v>
      </c>
      <c r="AX340" s="11" t="s">
        <v>74</v>
      </c>
      <c r="AY340" s="214" t="s">
        <v>159</v>
      </c>
    </row>
    <row r="341" spans="2:65" s="12" customFormat="1" ht="12" x14ac:dyDescent="0.3">
      <c r="B341" s="215"/>
      <c r="C341" s="216"/>
      <c r="D341" s="206" t="s">
        <v>168</v>
      </c>
      <c r="E341" s="217" t="s">
        <v>30</v>
      </c>
      <c r="F341" s="218" t="s">
        <v>82</v>
      </c>
      <c r="G341" s="216"/>
      <c r="H341" s="219">
        <v>1</v>
      </c>
      <c r="I341" s="220"/>
      <c r="J341" s="216"/>
      <c r="K341" s="216"/>
      <c r="L341" s="221"/>
      <c r="M341" s="222"/>
      <c r="N341" s="223"/>
      <c r="O341" s="223"/>
      <c r="P341" s="223"/>
      <c r="Q341" s="223"/>
      <c r="R341" s="223"/>
      <c r="S341" s="223"/>
      <c r="T341" s="224"/>
      <c r="AT341" s="225" t="s">
        <v>168</v>
      </c>
      <c r="AU341" s="225" t="s">
        <v>84</v>
      </c>
      <c r="AV341" s="12" t="s">
        <v>84</v>
      </c>
      <c r="AW341" s="12" t="s">
        <v>37</v>
      </c>
      <c r="AX341" s="12" t="s">
        <v>82</v>
      </c>
      <c r="AY341" s="225" t="s">
        <v>159</v>
      </c>
    </row>
    <row r="342" spans="2:65" s="1" customFormat="1" ht="16.5" customHeight="1" x14ac:dyDescent="0.3">
      <c r="B342" s="41"/>
      <c r="C342" s="192" t="s">
        <v>703</v>
      </c>
      <c r="D342" s="192" t="s">
        <v>161</v>
      </c>
      <c r="E342" s="193" t="s">
        <v>2550</v>
      </c>
      <c r="F342" s="194" t="s">
        <v>2551</v>
      </c>
      <c r="G342" s="195" t="s">
        <v>292</v>
      </c>
      <c r="H342" s="196">
        <v>11</v>
      </c>
      <c r="I342" s="197"/>
      <c r="J342" s="198">
        <f>ROUND(I342*H342,2)</f>
        <v>0</v>
      </c>
      <c r="K342" s="194" t="s">
        <v>165</v>
      </c>
      <c r="L342" s="61"/>
      <c r="M342" s="199" t="s">
        <v>30</v>
      </c>
      <c r="N342" s="200" t="s">
        <v>45</v>
      </c>
      <c r="O342" s="42"/>
      <c r="P342" s="201">
        <f>O342*H342</f>
        <v>0</v>
      </c>
      <c r="Q342" s="201">
        <v>0</v>
      </c>
      <c r="R342" s="201">
        <f>Q342*H342</f>
        <v>0</v>
      </c>
      <c r="S342" s="201">
        <v>0</v>
      </c>
      <c r="T342" s="202">
        <f>S342*H342</f>
        <v>0</v>
      </c>
      <c r="AR342" s="24" t="s">
        <v>271</v>
      </c>
      <c r="AT342" s="24" t="s">
        <v>161</v>
      </c>
      <c r="AU342" s="24" t="s">
        <v>84</v>
      </c>
      <c r="AY342" s="24" t="s">
        <v>159</v>
      </c>
      <c r="BE342" s="203">
        <f>IF(N342="základní",J342,0)</f>
        <v>0</v>
      </c>
      <c r="BF342" s="203">
        <f>IF(N342="snížená",J342,0)</f>
        <v>0</v>
      </c>
      <c r="BG342" s="203">
        <f>IF(N342="zákl. přenesená",J342,0)</f>
        <v>0</v>
      </c>
      <c r="BH342" s="203">
        <f>IF(N342="sníž. přenesená",J342,0)</f>
        <v>0</v>
      </c>
      <c r="BI342" s="203">
        <f>IF(N342="nulová",J342,0)</f>
        <v>0</v>
      </c>
      <c r="BJ342" s="24" t="s">
        <v>82</v>
      </c>
      <c r="BK342" s="203">
        <f>ROUND(I342*H342,2)</f>
        <v>0</v>
      </c>
      <c r="BL342" s="24" t="s">
        <v>271</v>
      </c>
      <c r="BM342" s="24" t="s">
        <v>2552</v>
      </c>
    </row>
    <row r="343" spans="2:65" s="1" customFormat="1" ht="16.5" customHeight="1" x14ac:dyDescent="0.3">
      <c r="B343" s="41"/>
      <c r="C343" s="192" t="s">
        <v>711</v>
      </c>
      <c r="D343" s="192" t="s">
        <v>161</v>
      </c>
      <c r="E343" s="193" t="s">
        <v>2553</v>
      </c>
      <c r="F343" s="194" t="s">
        <v>2554</v>
      </c>
      <c r="G343" s="195" t="s">
        <v>292</v>
      </c>
      <c r="H343" s="196">
        <v>11</v>
      </c>
      <c r="I343" s="197"/>
      <c r="J343" s="198">
        <f>ROUND(I343*H343,2)</f>
        <v>0</v>
      </c>
      <c r="K343" s="194" t="s">
        <v>30</v>
      </c>
      <c r="L343" s="61"/>
      <c r="M343" s="199" t="s">
        <v>30</v>
      </c>
      <c r="N343" s="200" t="s">
        <v>45</v>
      </c>
      <c r="O343" s="42"/>
      <c r="P343" s="201">
        <f>O343*H343</f>
        <v>0</v>
      </c>
      <c r="Q343" s="201">
        <v>0</v>
      </c>
      <c r="R343" s="201">
        <f>Q343*H343</f>
        <v>0</v>
      </c>
      <c r="S343" s="201">
        <v>0</v>
      </c>
      <c r="T343" s="202">
        <f>S343*H343</f>
        <v>0</v>
      </c>
      <c r="AR343" s="24" t="s">
        <v>271</v>
      </c>
      <c r="AT343" s="24" t="s">
        <v>161</v>
      </c>
      <c r="AU343" s="24" t="s">
        <v>84</v>
      </c>
      <c r="AY343" s="24" t="s">
        <v>159</v>
      </c>
      <c r="BE343" s="203">
        <f>IF(N343="základní",J343,0)</f>
        <v>0</v>
      </c>
      <c r="BF343" s="203">
        <f>IF(N343="snížená",J343,0)</f>
        <v>0</v>
      </c>
      <c r="BG343" s="203">
        <f>IF(N343="zákl. přenesená",J343,0)</f>
        <v>0</v>
      </c>
      <c r="BH343" s="203">
        <f>IF(N343="sníž. přenesená",J343,0)</f>
        <v>0</v>
      </c>
      <c r="BI343" s="203">
        <f>IF(N343="nulová",J343,0)</f>
        <v>0</v>
      </c>
      <c r="BJ343" s="24" t="s">
        <v>82</v>
      </c>
      <c r="BK343" s="203">
        <f>ROUND(I343*H343,2)</f>
        <v>0</v>
      </c>
      <c r="BL343" s="24" t="s">
        <v>271</v>
      </c>
      <c r="BM343" s="24" t="s">
        <v>2555</v>
      </c>
    </row>
    <row r="344" spans="2:65" s="1" customFormat="1" ht="38.25" customHeight="1" x14ac:dyDescent="0.3">
      <c r="B344" s="41"/>
      <c r="C344" s="192" t="s">
        <v>717</v>
      </c>
      <c r="D344" s="192" t="s">
        <v>161</v>
      </c>
      <c r="E344" s="193" t="s">
        <v>1585</v>
      </c>
      <c r="F344" s="194" t="s">
        <v>1586</v>
      </c>
      <c r="G344" s="195" t="s">
        <v>208</v>
      </c>
      <c r="H344" s="196">
        <v>2.1000000000000001E-2</v>
      </c>
      <c r="I344" s="197"/>
      <c r="J344" s="198">
        <f>ROUND(I344*H344,2)</f>
        <v>0</v>
      </c>
      <c r="K344" s="194" t="s">
        <v>165</v>
      </c>
      <c r="L344" s="61"/>
      <c r="M344" s="199" t="s">
        <v>30</v>
      </c>
      <c r="N344" s="200" t="s">
        <v>45</v>
      </c>
      <c r="O344" s="42"/>
      <c r="P344" s="201">
        <f>O344*H344</f>
        <v>0</v>
      </c>
      <c r="Q344" s="201">
        <v>0</v>
      </c>
      <c r="R344" s="201">
        <f>Q344*H344</f>
        <v>0</v>
      </c>
      <c r="S344" s="201">
        <v>0</v>
      </c>
      <c r="T344" s="202">
        <f>S344*H344</f>
        <v>0</v>
      </c>
      <c r="AR344" s="24" t="s">
        <v>271</v>
      </c>
      <c r="AT344" s="24" t="s">
        <v>161</v>
      </c>
      <c r="AU344" s="24" t="s">
        <v>84</v>
      </c>
      <c r="AY344" s="24" t="s">
        <v>159</v>
      </c>
      <c r="BE344" s="203">
        <f>IF(N344="základní",J344,0)</f>
        <v>0</v>
      </c>
      <c r="BF344" s="203">
        <f>IF(N344="snížená",J344,0)</f>
        <v>0</v>
      </c>
      <c r="BG344" s="203">
        <f>IF(N344="zákl. přenesená",J344,0)</f>
        <v>0</v>
      </c>
      <c r="BH344" s="203">
        <f>IF(N344="sníž. přenesená",J344,0)</f>
        <v>0</v>
      </c>
      <c r="BI344" s="203">
        <f>IF(N344="nulová",J344,0)</f>
        <v>0</v>
      </c>
      <c r="BJ344" s="24" t="s">
        <v>82</v>
      </c>
      <c r="BK344" s="203">
        <f>ROUND(I344*H344,2)</f>
        <v>0</v>
      </c>
      <c r="BL344" s="24" t="s">
        <v>271</v>
      </c>
      <c r="BM344" s="24" t="s">
        <v>2556</v>
      </c>
    </row>
    <row r="345" spans="2:65" s="10" customFormat="1" ht="29.85" customHeight="1" x14ac:dyDescent="0.35">
      <c r="B345" s="176"/>
      <c r="C345" s="177"/>
      <c r="D345" s="178" t="s">
        <v>73</v>
      </c>
      <c r="E345" s="190" t="s">
        <v>2557</v>
      </c>
      <c r="F345" s="190" t="s">
        <v>2558</v>
      </c>
      <c r="G345" s="177"/>
      <c r="H345" s="177"/>
      <c r="I345" s="180"/>
      <c r="J345" s="191">
        <f>BK345</f>
        <v>0</v>
      </c>
      <c r="K345" s="177"/>
      <c r="L345" s="182"/>
      <c r="M345" s="183"/>
      <c r="N345" s="184"/>
      <c r="O345" s="184"/>
      <c r="P345" s="185">
        <f>SUM(P346:P379)</f>
        <v>0</v>
      </c>
      <c r="Q345" s="184"/>
      <c r="R345" s="185">
        <f>SUM(R346:R379)</f>
        <v>2.8349999999999997E-2</v>
      </c>
      <c r="S345" s="184"/>
      <c r="T345" s="186">
        <f>SUM(T346:T379)</f>
        <v>0</v>
      </c>
      <c r="AR345" s="187" t="s">
        <v>84</v>
      </c>
      <c r="AT345" s="188" t="s">
        <v>73</v>
      </c>
      <c r="AU345" s="188" t="s">
        <v>82</v>
      </c>
      <c r="AY345" s="187" t="s">
        <v>159</v>
      </c>
      <c r="BK345" s="189">
        <f>SUM(BK346:BK379)</f>
        <v>0</v>
      </c>
    </row>
    <row r="346" spans="2:65" s="1" customFormat="1" ht="25.5" customHeight="1" x14ac:dyDescent="0.3">
      <c r="B346" s="41"/>
      <c r="C346" s="192" t="s">
        <v>722</v>
      </c>
      <c r="D346" s="192" t="s">
        <v>161</v>
      </c>
      <c r="E346" s="193" t="s">
        <v>2559</v>
      </c>
      <c r="F346" s="194" t="s">
        <v>2560</v>
      </c>
      <c r="G346" s="195" t="s">
        <v>292</v>
      </c>
      <c r="H346" s="196">
        <v>3</v>
      </c>
      <c r="I346" s="197"/>
      <c r="J346" s="198">
        <f>ROUND(I346*H346,2)</f>
        <v>0</v>
      </c>
      <c r="K346" s="194" t="s">
        <v>165</v>
      </c>
      <c r="L346" s="61"/>
      <c r="M346" s="199" t="s">
        <v>30</v>
      </c>
      <c r="N346" s="200" t="s">
        <v>45</v>
      </c>
      <c r="O346" s="42"/>
      <c r="P346" s="201">
        <f>O346*H346</f>
        <v>0</v>
      </c>
      <c r="Q346" s="201">
        <v>6.6E-4</v>
      </c>
      <c r="R346" s="201">
        <f>Q346*H346</f>
        <v>1.98E-3</v>
      </c>
      <c r="S346" s="201">
        <v>0</v>
      </c>
      <c r="T346" s="202">
        <f>S346*H346</f>
        <v>0</v>
      </c>
      <c r="AR346" s="24" t="s">
        <v>271</v>
      </c>
      <c r="AT346" s="24" t="s">
        <v>161</v>
      </c>
      <c r="AU346" s="24" t="s">
        <v>84</v>
      </c>
      <c r="AY346" s="24" t="s">
        <v>159</v>
      </c>
      <c r="BE346" s="203">
        <f>IF(N346="základní",J346,0)</f>
        <v>0</v>
      </c>
      <c r="BF346" s="203">
        <f>IF(N346="snížená",J346,0)</f>
        <v>0</v>
      </c>
      <c r="BG346" s="203">
        <f>IF(N346="zákl. přenesená",J346,0)</f>
        <v>0</v>
      </c>
      <c r="BH346" s="203">
        <f>IF(N346="sníž. přenesená",J346,0)</f>
        <v>0</v>
      </c>
      <c r="BI346" s="203">
        <f>IF(N346="nulová",J346,0)</f>
        <v>0</v>
      </c>
      <c r="BJ346" s="24" t="s">
        <v>82</v>
      </c>
      <c r="BK346" s="203">
        <f>ROUND(I346*H346,2)</f>
        <v>0</v>
      </c>
      <c r="BL346" s="24" t="s">
        <v>271</v>
      </c>
      <c r="BM346" s="24" t="s">
        <v>2561</v>
      </c>
    </row>
    <row r="347" spans="2:65" s="11" customFormat="1" ht="12" x14ac:dyDescent="0.3">
      <c r="B347" s="204"/>
      <c r="C347" s="205"/>
      <c r="D347" s="206" t="s">
        <v>168</v>
      </c>
      <c r="E347" s="207" t="s">
        <v>30</v>
      </c>
      <c r="F347" s="208" t="s">
        <v>2562</v>
      </c>
      <c r="G347" s="205"/>
      <c r="H347" s="207" t="s">
        <v>30</v>
      </c>
      <c r="I347" s="209"/>
      <c r="J347" s="205"/>
      <c r="K347" s="205"/>
      <c r="L347" s="210"/>
      <c r="M347" s="211"/>
      <c r="N347" s="212"/>
      <c r="O347" s="212"/>
      <c r="P347" s="212"/>
      <c r="Q347" s="212"/>
      <c r="R347" s="212"/>
      <c r="S347" s="212"/>
      <c r="T347" s="213"/>
      <c r="AT347" s="214" t="s">
        <v>168</v>
      </c>
      <c r="AU347" s="214" t="s">
        <v>84</v>
      </c>
      <c r="AV347" s="11" t="s">
        <v>82</v>
      </c>
      <c r="AW347" s="11" t="s">
        <v>37</v>
      </c>
      <c r="AX347" s="11" t="s">
        <v>74</v>
      </c>
      <c r="AY347" s="214" t="s">
        <v>159</v>
      </c>
    </row>
    <row r="348" spans="2:65" s="12" customFormat="1" ht="12" x14ac:dyDescent="0.3">
      <c r="B348" s="215"/>
      <c r="C348" s="216"/>
      <c r="D348" s="206" t="s">
        <v>168</v>
      </c>
      <c r="E348" s="217" t="s">
        <v>30</v>
      </c>
      <c r="F348" s="218" t="s">
        <v>2563</v>
      </c>
      <c r="G348" s="216"/>
      <c r="H348" s="219">
        <v>3</v>
      </c>
      <c r="I348" s="220"/>
      <c r="J348" s="216"/>
      <c r="K348" s="216"/>
      <c r="L348" s="221"/>
      <c r="M348" s="222"/>
      <c r="N348" s="223"/>
      <c r="O348" s="223"/>
      <c r="P348" s="223"/>
      <c r="Q348" s="223"/>
      <c r="R348" s="223"/>
      <c r="S348" s="223"/>
      <c r="T348" s="224"/>
      <c r="AT348" s="225" t="s">
        <v>168</v>
      </c>
      <c r="AU348" s="225" t="s">
        <v>84</v>
      </c>
      <c r="AV348" s="12" t="s">
        <v>84</v>
      </c>
      <c r="AW348" s="12" t="s">
        <v>37</v>
      </c>
      <c r="AX348" s="12" t="s">
        <v>82</v>
      </c>
      <c r="AY348" s="225" t="s">
        <v>159</v>
      </c>
    </row>
    <row r="349" spans="2:65" s="1" customFormat="1" ht="25.5" customHeight="1" x14ac:dyDescent="0.3">
      <c r="B349" s="41"/>
      <c r="C349" s="192" t="s">
        <v>729</v>
      </c>
      <c r="D349" s="192" t="s">
        <v>161</v>
      </c>
      <c r="E349" s="193" t="s">
        <v>2564</v>
      </c>
      <c r="F349" s="194" t="s">
        <v>2565</v>
      </c>
      <c r="G349" s="195" t="s">
        <v>292</v>
      </c>
      <c r="H349" s="196">
        <v>17</v>
      </c>
      <c r="I349" s="197"/>
      <c r="J349" s="198">
        <f>ROUND(I349*H349,2)</f>
        <v>0</v>
      </c>
      <c r="K349" s="194" t="s">
        <v>165</v>
      </c>
      <c r="L349" s="61"/>
      <c r="M349" s="199" t="s">
        <v>30</v>
      </c>
      <c r="N349" s="200" t="s">
        <v>45</v>
      </c>
      <c r="O349" s="42"/>
      <c r="P349" s="201">
        <f>O349*H349</f>
        <v>0</v>
      </c>
      <c r="Q349" s="201">
        <v>9.1E-4</v>
      </c>
      <c r="R349" s="201">
        <f>Q349*H349</f>
        <v>1.5469999999999999E-2</v>
      </c>
      <c r="S349" s="201">
        <v>0</v>
      </c>
      <c r="T349" s="202">
        <f>S349*H349</f>
        <v>0</v>
      </c>
      <c r="AR349" s="24" t="s">
        <v>271</v>
      </c>
      <c r="AT349" s="24" t="s">
        <v>161</v>
      </c>
      <c r="AU349" s="24" t="s">
        <v>84</v>
      </c>
      <c r="AY349" s="24" t="s">
        <v>159</v>
      </c>
      <c r="BE349" s="203">
        <f>IF(N349="základní",J349,0)</f>
        <v>0</v>
      </c>
      <c r="BF349" s="203">
        <f>IF(N349="snížená",J349,0)</f>
        <v>0</v>
      </c>
      <c r="BG349" s="203">
        <f>IF(N349="zákl. přenesená",J349,0)</f>
        <v>0</v>
      </c>
      <c r="BH349" s="203">
        <f>IF(N349="sníž. přenesená",J349,0)</f>
        <v>0</v>
      </c>
      <c r="BI349" s="203">
        <f>IF(N349="nulová",J349,0)</f>
        <v>0</v>
      </c>
      <c r="BJ349" s="24" t="s">
        <v>82</v>
      </c>
      <c r="BK349" s="203">
        <f>ROUND(I349*H349,2)</f>
        <v>0</v>
      </c>
      <c r="BL349" s="24" t="s">
        <v>271</v>
      </c>
      <c r="BM349" s="24" t="s">
        <v>2566</v>
      </c>
    </row>
    <row r="350" spans="2:65" s="11" customFormat="1" ht="12" x14ac:dyDescent="0.3">
      <c r="B350" s="204"/>
      <c r="C350" s="205"/>
      <c r="D350" s="206" t="s">
        <v>168</v>
      </c>
      <c r="E350" s="207" t="s">
        <v>30</v>
      </c>
      <c r="F350" s="208" t="s">
        <v>2567</v>
      </c>
      <c r="G350" s="205"/>
      <c r="H350" s="207" t="s">
        <v>30</v>
      </c>
      <c r="I350" s="209"/>
      <c r="J350" s="205"/>
      <c r="K350" s="205"/>
      <c r="L350" s="210"/>
      <c r="M350" s="211"/>
      <c r="N350" s="212"/>
      <c r="O350" s="212"/>
      <c r="P350" s="212"/>
      <c r="Q350" s="212"/>
      <c r="R350" s="212"/>
      <c r="S350" s="212"/>
      <c r="T350" s="213"/>
      <c r="AT350" s="214" t="s">
        <v>168</v>
      </c>
      <c r="AU350" s="214" t="s">
        <v>84</v>
      </c>
      <c r="AV350" s="11" t="s">
        <v>82</v>
      </c>
      <c r="AW350" s="11" t="s">
        <v>37</v>
      </c>
      <c r="AX350" s="11" t="s">
        <v>74</v>
      </c>
      <c r="AY350" s="214" t="s">
        <v>159</v>
      </c>
    </row>
    <row r="351" spans="2:65" s="12" customFormat="1" ht="12" x14ac:dyDescent="0.3">
      <c r="B351" s="215"/>
      <c r="C351" s="216"/>
      <c r="D351" s="206" t="s">
        <v>168</v>
      </c>
      <c r="E351" s="217" t="s">
        <v>30</v>
      </c>
      <c r="F351" s="218" t="s">
        <v>2563</v>
      </c>
      <c r="G351" s="216"/>
      <c r="H351" s="219">
        <v>3</v>
      </c>
      <c r="I351" s="220"/>
      <c r="J351" s="216"/>
      <c r="K351" s="216"/>
      <c r="L351" s="221"/>
      <c r="M351" s="222"/>
      <c r="N351" s="223"/>
      <c r="O351" s="223"/>
      <c r="P351" s="223"/>
      <c r="Q351" s="223"/>
      <c r="R351" s="223"/>
      <c r="S351" s="223"/>
      <c r="T351" s="224"/>
      <c r="AT351" s="225" t="s">
        <v>168</v>
      </c>
      <c r="AU351" s="225" t="s">
        <v>84</v>
      </c>
      <c r="AV351" s="12" t="s">
        <v>84</v>
      </c>
      <c r="AW351" s="12" t="s">
        <v>37</v>
      </c>
      <c r="AX351" s="12" t="s">
        <v>74</v>
      </c>
      <c r="AY351" s="225" t="s">
        <v>159</v>
      </c>
    </row>
    <row r="352" spans="2:65" s="11" customFormat="1" ht="12" x14ac:dyDescent="0.3">
      <c r="B352" s="204"/>
      <c r="C352" s="205"/>
      <c r="D352" s="206" t="s">
        <v>168</v>
      </c>
      <c r="E352" s="207" t="s">
        <v>30</v>
      </c>
      <c r="F352" s="208" t="s">
        <v>2568</v>
      </c>
      <c r="G352" s="205"/>
      <c r="H352" s="207" t="s">
        <v>30</v>
      </c>
      <c r="I352" s="209"/>
      <c r="J352" s="205"/>
      <c r="K352" s="205"/>
      <c r="L352" s="210"/>
      <c r="M352" s="211"/>
      <c r="N352" s="212"/>
      <c r="O352" s="212"/>
      <c r="P352" s="212"/>
      <c r="Q352" s="212"/>
      <c r="R352" s="212"/>
      <c r="S352" s="212"/>
      <c r="T352" s="213"/>
      <c r="AT352" s="214" t="s">
        <v>168</v>
      </c>
      <c r="AU352" s="214" t="s">
        <v>84</v>
      </c>
      <c r="AV352" s="11" t="s">
        <v>82</v>
      </c>
      <c r="AW352" s="11" t="s">
        <v>37</v>
      </c>
      <c r="AX352" s="11" t="s">
        <v>74</v>
      </c>
      <c r="AY352" s="214" t="s">
        <v>159</v>
      </c>
    </row>
    <row r="353" spans="2:65" s="12" customFormat="1" ht="12" x14ac:dyDescent="0.3">
      <c r="B353" s="215"/>
      <c r="C353" s="216"/>
      <c r="D353" s="206" t="s">
        <v>168</v>
      </c>
      <c r="E353" s="217" t="s">
        <v>30</v>
      </c>
      <c r="F353" s="218" t="s">
        <v>2569</v>
      </c>
      <c r="G353" s="216"/>
      <c r="H353" s="219">
        <v>14</v>
      </c>
      <c r="I353" s="220"/>
      <c r="J353" s="216"/>
      <c r="K353" s="216"/>
      <c r="L353" s="221"/>
      <c r="M353" s="222"/>
      <c r="N353" s="223"/>
      <c r="O353" s="223"/>
      <c r="P353" s="223"/>
      <c r="Q353" s="223"/>
      <c r="R353" s="223"/>
      <c r="S353" s="223"/>
      <c r="T353" s="224"/>
      <c r="AT353" s="225" t="s">
        <v>168</v>
      </c>
      <c r="AU353" s="225" t="s">
        <v>84</v>
      </c>
      <c r="AV353" s="12" t="s">
        <v>84</v>
      </c>
      <c r="AW353" s="12" t="s">
        <v>37</v>
      </c>
      <c r="AX353" s="12" t="s">
        <v>74</v>
      </c>
      <c r="AY353" s="225" t="s">
        <v>159</v>
      </c>
    </row>
    <row r="354" spans="2:65" s="13" customFormat="1" ht="12" x14ac:dyDescent="0.3">
      <c r="B354" s="226"/>
      <c r="C354" s="227"/>
      <c r="D354" s="206" t="s">
        <v>168</v>
      </c>
      <c r="E354" s="228" t="s">
        <v>30</v>
      </c>
      <c r="F354" s="229" t="s">
        <v>186</v>
      </c>
      <c r="G354" s="227"/>
      <c r="H354" s="230">
        <v>17</v>
      </c>
      <c r="I354" s="231"/>
      <c r="J354" s="227"/>
      <c r="K354" s="227"/>
      <c r="L354" s="232"/>
      <c r="M354" s="233"/>
      <c r="N354" s="234"/>
      <c r="O354" s="234"/>
      <c r="P354" s="234"/>
      <c r="Q354" s="234"/>
      <c r="R354" s="234"/>
      <c r="S354" s="234"/>
      <c r="T354" s="235"/>
      <c r="AT354" s="236" t="s">
        <v>168</v>
      </c>
      <c r="AU354" s="236" t="s">
        <v>84</v>
      </c>
      <c r="AV354" s="13" t="s">
        <v>166</v>
      </c>
      <c r="AW354" s="13" t="s">
        <v>37</v>
      </c>
      <c r="AX354" s="13" t="s">
        <v>82</v>
      </c>
      <c r="AY354" s="236" t="s">
        <v>159</v>
      </c>
    </row>
    <row r="355" spans="2:65" s="1" customFormat="1" ht="38.25" customHeight="1" x14ac:dyDescent="0.3">
      <c r="B355" s="41"/>
      <c r="C355" s="192" t="s">
        <v>735</v>
      </c>
      <c r="D355" s="192" t="s">
        <v>161</v>
      </c>
      <c r="E355" s="193" t="s">
        <v>2570</v>
      </c>
      <c r="F355" s="194" t="s">
        <v>2571</v>
      </c>
      <c r="G355" s="195" t="s">
        <v>292</v>
      </c>
      <c r="H355" s="196">
        <v>20</v>
      </c>
      <c r="I355" s="197"/>
      <c r="J355" s="198">
        <f>ROUND(I355*H355,2)</f>
        <v>0</v>
      </c>
      <c r="K355" s="194" t="s">
        <v>165</v>
      </c>
      <c r="L355" s="61"/>
      <c r="M355" s="199" t="s">
        <v>30</v>
      </c>
      <c r="N355" s="200" t="s">
        <v>45</v>
      </c>
      <c r="O355" s="42"/>
      <c r="P355" s="201">
        <f>O355*H355</f>
        <v>0</v>
      </c>
      <c r="Q355" s="201">
        <v>6.9999999999999994E-5</v>
      </c>
      <c r="R355" s="201">
        <f>Q355*H355</f>
        <v>1.3999999999999998E-3</v>
      </c>
      <c r="S355" s="201">
        <v>0</v>
      </c>
      <c r="T355" s="202">
        <f>S355*H355</f>
        <v>0</v>
      </c>
      <c r="AR355" s="24" t="s">
        <v>271</v>
      </c>
      <c r="AT355" s="24" t="s">
        <v>161</v>
      </c>
      <c r="AU355" s="24" t="s">
        <v>84</v>
      </c>
      <c r="AY355" s="24" t="s">
        <v>159</v>
      </c>
      <c r="BE355" s="203">
        <f>IF(N355="základní",J355,0)</f>
        <v>0</v>
      </c>
      <c r="BF355" s="203">
        <f>IF(N355="snížená",J355,0)</f>
        <v>0</v>
      </c>
      <c r="BG355" s="203">
        <f>IF(N355="zákl. přenesená",J355,0)</f>
        <v>0</v>
      </c>
      <c r="BH355" s="203">
        <f>IF(N355="sníž. přenesená",J355,0)</f>
        <v>0</v>
      </c>
      <c r="BI355" s="203">
        <f>IF(N355="nulová",J355,0)</f>
        <v>0</v>
      </c>
      <c r="BJ355" s="24" t="s">
        <v>82</v>
      </c>
      <c r="BK355" s="203">
        <f>ROUND(I355*H355,2)</f>
        <v>0</v>
      </c>
      <c r="BL355" s="24" t="s">
        <v>271</v>
      </c>
      <c r="BM355" s="24" t="s">
        <v>2572</v>
      </c>
    </row>
    <row r="356" spans="2:65" s="11" customFormat="1" ht="12" x14ac:dyDescent="0.3">
      <c r="B356" s="204"/>
      <c r="C356" s="205"/>
      <c r="D356" s="206" t="s">
        <v>168</v>
      </c>
      <c r="E356" s="207" t="s">
        <v>30</v>
      </c>
      <c r="F356" s="208" t="s">
        <v>2573</v>
      </c>
      <c r="G356" s="205"/>
      <c r="H356" s="207" t="s">
        <v>30</v>
      </c>
      <c r="I356" s="209"/>
      <c r="J356" s="205"/>
      <c r="K356" s="205"/>
      <c r="L356" s="210"/>
      <c r="M356" s="211"/>
      <c r="N356" s="212"/>
      <c r="O356" s="212"/>
      <c r="P356" s="212"/>
      <c r="Q356" s="212"/>
      <c r="R356" s="212"/>
      <c r="S356" s="212"/>
      <c r="T356" s="213"/>
      <c r="AT356" s="214" t="s">
        <v>168</v>
      </c>
      <c r="AU356" s="214" t="s">
        <v>84</v>
      </c>
      <c r="AV356" s="11" t="s">
        <v>82</v>
      </c>
      <c r="AW356" s="11" t="s">
        <v>37</v>
      </c>
      <c r="AX356" s="11" t="s">
        <v>74</v>
      </c>
      <c r="AY356" s="214" t="s">
        <v>159</v>
      </c>
    </row>
    <row r="357" spans="2:65" s="11" customFormat="1" ht="12" x14ac:dyDescent="0.3">
      <c r="B357" s="204"/>
      <c r="C357" s="205"/>
      <c r="D357" s="206" t="s">
        <v>168</v>
      </c>
      <c r="E357" s="207" t="s">
        <v>30</v>
      </c>
      <c r="F357" s="208" t="s">
        <v>2574</v>
      </c>
      <c r="G357" s="205"/>
      <c r="H357" s="207" t="s">
        <v>30</v>
      </c>
      <c r="I357" s="209"/>
      <c r="J357" s="205"/>
      <c r="K357" s="205"/>
      <c r="L357" s="210"/>
      <c r="M357" s="211"/>
      <c r="N357" s="212"/>
      <c r="O357" s="212"/>
      <c r="P357" s="212"/>
      <c r="Q357" s="212"/>
      <c r="R357" s="212"/>
      <c r="S357" s="212"/>
      <c r="T357" s="213"/>
      <c r="AT357" s="214" t="s">
        <v>168</v>
      </c>
      <c r="AU357" s="214" t="s">
        <v>84</v>
      </c>
      <c r="AV357" s="11" t="s">
        <v>82</v>
      </c>
      <c r="AW357" s="11" t="s">
        <v>37</v>
      </c>
      <c r="AX357" s="11" t="s">
        <v>74</v>
      </c>
      <c r="AY357" s="214" t="s">
        <v>159</v>
      </c>
    </row>
    <row r="358" spans="2:65" s="12" customFormat="1" ht="12" x14ac:dyDescent="0.3">
      <c r="B358" s="215"/>
      <c r="C358" s="216"/>
      <c r="D358" s="206" t="s">
        <v>168</v>
      </c>
      <c r="E358" s="217" t="s">
        <v>30</v>
      </c>
      <c r="F358" s="218" t="s">
        <v>2563</v>
      </c>
      <c r="G358" s="216"/>
      <c r="H358" s="219">
        <v>3</v>
      </c>
      <c r="I358" s="220"/>
      <c r="J358" s="216"/>
      <c r="K358" s="216"/>
      <c r="L358" s="221"/>
      <c r="M358" s="222"/>
      <c r="N358" s="223"/>
      <c r="O358" s="223"/>
      <c r="P358" s="223"/>
      <c r="Q358" s="223"/>
      <c r="R358" s="223"/>
      <c r="S358" s="223"/>
      <c r="T358" s="224"/>
      <c r="AT358" s="225" t="s">
        <v>168</v>
      </c>
      <c r="AU358" s="225" t="s">
        <v>84</v>
      </c>
      <c r="AV358" s="12" t="s">
        <v>84</v>
      </c>
      <c r="AW358" s="12" t="s">
        <v>37</v>
      </c>
      <c r="AX358" s="12" t="s">
        <v>74</v>
      </c>
      <c r="AY358" s="225" t="s">
        <v>159</v>
      </c>
    </row>
    <row r="359" spans="2:65" s="11" customFormat="1" ht="12" x14ac:dyDescent="0.3">
      <c r="B359" s="204"/>
      <c r="C359" s="205"/>
      <c r="D359" s="206" t="s">
        <v>168</v>
      </c>
      <c r="E359" s="207" t="s">
        <v>30</v>
      </c>
      <c r="F359" s="208" t="s">
        <v>2575</v>
      </c>
      <c r="G359" s="205"/>
      <c r="H359" s="207" t="s">
        <v>30</v>
      </c>
      <c r="I359" s="209"/>
      <c r="J359" s="205"/>
      <c r="K359" s="205"/>
      <c r="L359" s="210"/>
      <c r="M359" s="211"/>
      <c r="N359" s="212"/>
      <c r="O359" s="212"/>
      <c r="P359" s="212"/>
      <c r="Q359" s="212"/>
      <c r="R359" s="212"/>
      <c r="S359" s="212"/>
      <c r="T359" s="213"/>
      <c r="AT359" s="214" t="s">
        <v>168</v>
      </c>
      <c r="AU359" s="214" t="s">
        <v>84</v>
      </c>
      <c r="AV359" s="11" t="s">
        <v>82</v>
      </c>
      <c r="AW359" s="11" t="s">
        <v>37</v>
      </c>
      <c r="AX359" s="11" t="s">
        <v>74</v>
      </c>
      <c r="AY359" s="214" t="s">
        <v>159</v>
      </c>
    </row>
    <row r="360" spans="2:65" s="12" customFormat="1" ht="12" x14ac:dyDescent="0.3">
      <c r="B360" s="215"/>
      <c r="C360" s="216"/>
      <c r="D360" s="206" t="s">
        <v>168</v>
      </c>
      <c r="E360" s="217" t="s">
        <v>30</v>
      </c>
      <c r="F360" s="218" t="s">
        <v>2563</v>
      </c>
      <c r="G360" s="216"/>
      <c r="H360" s="219">
        <v>3</v>
      </c>
      <c r="I360" s="220"/>
      <c r="J360" s="216"/>
      <c r="K360" s="216"/>
      <c r="L360" s="221"/>
      <c r="M360" s="222"/>
      <c r="N360" s="223"/>
      <c r="O360" s="223"/>
      <c r="P360" s="223"/>
      <c r="Q360" s="223"/>
      <c r="R360" s="223"/>
      <c r="S360" s="223"/>
      <c r="T360" s="224"/>
      <c r="AT360" s="225" t="s">
        <v>168</v>
      </c>
      <c r="AU360" s="225" t="s">
        <v>84</v>
      </c>
      <c r="AV360" s="12" t="s">
        <v>84</v>
      </c>
      <c r="AW360" s="12" t="s">
        <v>37</v>
      </c>
      <c r="AX360" s="12" t="s">
        <v>74</v>
      </c>
      <c r="AY360" s="225" t="s">
        <v>159</v>
      </c>
    </row>
    <row r="361" spans="2:65" s="11" customFormat="1" ht="12" x14ac:dyDescent="0.3">
      <c r="B361" s="204"/>
      <c r="C361" s="205"/>
      <c r="D361" s="206" t="s">
        <v>168</v>
      </c>
      <c r="E361" s="207" t="s">
        <v>30</v>
      </c>
      <c r="F361" s="208" t="s">
        <v>2568</v>
      </c>
      <c r="G361" s="205"/>
      <c r="H361" s="207" t="s">
        <v>30</v>
      </c>
      <c r="I361" s="209"/>
      <c r="J361" s="205"/>
      <c r="K361" s="205"/>
      <c r="L361" s="210"/>
      <c r="M361" s="211"/>
      <c r="N361" s="212"/>
      <c r="O361" s="212"/>
      <c r="P361" s="212"/>
      <c r="Q361" s="212"/>
      <c r="R361" s="212"/>
      <c r="S361" s="212"/>
      <c r="T361" s="213"/>
      <c r="AT361" s="214" t="s">
        <v>168</v>
      </c>
      <c r="AU361" s="214" t="s">
        <v>84</v>
      </c>
      <c r="AV361" s="11" t="s">
        <v>82</v>
      </c>
      <c r="AW361" s="11" t="s">
        <v>37</v>
      </c>
      <c r="AX361" s="11" t="s">
        <v>74</v>
      </c>
      <c r="AY361" s="214" t="s">
        <v>159</v>
      </c>
    </row>
    <row r="362" spans="2:65" s="12" customFormat="1" ht="12" x14ac:dyDescent="0.3">
      <c r="B362" s="215"/>
      <c r="C362" s="216"/>
      <c r="D362" s="206" t="s">
        <v>168</v>
      </c>
      <c r="E362" s="217" t="s">
        <v>30</v>
      </c>
      <c r="F362" s="218" t="s">
        <v>2569</v>
      </c>
      <c r="G362" s="216"/>
      <c r="H362" s="219">
        <v>14</v>
      </c>
      <c r="I362" s="220"/>
      <c r="J362" s="216"/>
      <c r="K362" s="216"/>
      <c r="L362" s="221"/>
      <c r="M362" s="222"/>
      <c r="N362" s="223"/>
      <c r="O362" s="223"/>
      <c r="P362" s="223"/>
      <c r="Q362" s="223"/>
      <c r="R362" s="223"/>
      <c r="S362" s="223"/>
      <c r="T362" s="224"/>
      <c r="AT362" s="225" t="s">
        <v>168</v>
      </c>
      <c r="AU362" s="225" t="s">
        <v>84</v>
      </c>
      <c r="AV362" s="12" t="s">
        <v>84</v>
      </c>
      <c r="AW362" s="12" t="s">
        <v>37</v>
      </c>
      <c r="AX362" s="12" t="s">
        <v>74</v>
      </c>
      <c r="AY362" s="225" t="s">
        <v>159</v>
      </c>
    </row>
    <row r="363" spans="2:65" s="13" customFormat="1" ht="12" x14ac:dyDescent="0.3">
      <c r="B363" s="226"/>
      <c r="C363" s="227"/>
      <c r="D363" s="206" t="s">
        <v>168</v>
      </c>
      <c r="E363" s="228" t="s">
        <v>30</v>
      </c>
      <c r="F363" s="229" t="s">
        <v>186</v>
      </c>
      <c r="G363" s="227"/>
      <c r="H363" s="230">
        <v>20</v>
      </c>
      <c r="I363" s="231"/>
      <c r="J363" s="227"/>
      <c r="K363" s="227"/>
      <c r="L363" s="232"/>
      <c r="M363" s="233"/>
      <c r="N363" s="234"/>
      <c r="O363" s="234"/>
      <c r="P363" s="234"/>
      <c r="Q363" s="234"/>
      <c r="R363" s="234"/>
      <c r="S363" s="234"/>
      <c r="T363" s="235"/>
      <c r="AT363" s="236" t="s">
        <v>168</v>
      </c>
      <c r="AU363" s="236" t="s">
        <v>84</v>
      </c>
      <c r="AV363" s="13" t="s">
        <v>166</v>
      </c>
      <c r="AW363" s="13" t="s">
        <v>37</v>
      </c>
      <c r="AX363" s="13" t="s">
        <v>82</v>
      </c>
      <c r="AY363" s="236" t="s">
        <v>159</v>
      </c>
    </row>
    <row r="364" spans="2:65" s="1" customFormat="1" ht="25.5" customHeight="1" x14ac:dyDescent="0.3">
      <c r="B364" s="41"/>
      <c r="C364" s="192" t="s">
        <v>741</v>
      </c>
      <c r="D364" s="192" t="s">
        <v>161</v>
      </c>
      <c r="E364" s="193" t="s">
        <v>2576</v>
      </c>
      <c r="F364" s="194" t="s">
        <v>2577</v>
      </c>
      <c r="G364" s="195" t="s">
        <v>456</v>
      </c>
      <c r="H364" s="196">
        <v>2</v>
      </c>
      <c r="I364" s="197"/>
      <c r="J364" s="198">
        <f>ROUND(I364*H364,2)</f>
        <v>0</v>
      </c>
      <c r="K364" s="194" t="s">
        <v>165</v>
      </c>
      <c r="L364" s="61"/>
      <c r="M364" s="199" t="s">
        <v>30</v>
      </c>
      <c r="N364" s="200" t="s">
        <v>45</v>
      </c>
      <c r="O364" s="42"/>
      <c r="P364" s="201">
        <f>O364*H364</f>
        <v>0</v>
      </c>
      <c r="Q364" s="201">
        <v>4.0000000000000003E-5</v>
      </c>
      <c r="R364" s="201">
        <f>Q364*H364</f>
        <v>8.0000000000000007E-5</v>
      </c>
      <c r="S364" s="201">
        <v>0</v>
      </c>
      <c r="T364" s="202">
        <f>S364*H364</f>
        <v>0</v>
      </c>
      <c r="AR364" s="24" t="s">
        <v>271</v>
      </c>
      <c r="AT364" s="24" t="s">
        <v>161</v>
      </c>
      <c r="AU364" s="24" t="s">
        <v>84</v>
      </c>
      <c r="AY364" s="24" t="s">
        <v>159</v>
      </c>
      <c r="BE364" s="203">
        <f>IF(N364="základní",J364,0)</f>
        <v>0</v>
      </c>
      <c r="BF364" s="203">
        <f>IF(N364="snížená",J364,0)</f>
        <v>0</v>
      </c>
      <c r="BG364" s="203">
        <f>IF(N364="zákl. přenesená",J364,0)</f>
        <v>0</v>
      </c>
      <c r="BH364" s="203">
        <f>IF(N364="sníž. přenesená",J364,0)</f>
        <v>0</v>
      </c>
      <c r="BI364" s="203">
        <f>IF(N364="nulová",J364,0)</f>
        <v>0</v>
      </c>
      <c r="BJ364" s="24" t="s">
        <v>82</v>
      </c>
      <c r="BK364" s="203">
        <f>ROUND(I364*H364,2)</f>
        <v>0</v>
      </c>
      <c r="BL364" s="24" t="s">
        <v>271</v>
      </c>
      <c r="BM364" s="24" t="s">
        <v>2578</v>
      </c>
    </row>
    <row r="365" spans="2:65" s="1" customFormat="1" ht="16.5" customHeight="1" x14ac:dyDescent="0.3">
      <c r="B365" s="41"/>
      <c r="C365" s="237" t="s">
        <v>761</v>
      </c>
      <c r="D365" s="237" t="s">
        <v>422</v>
      </c>
      <c r="E365" s="238" t="s">
        <v>2579</v>
      </c>
      <c r="F365" s="239" t="s">
        <v>2580</v>
      </c>
      <c r="G365" s="240" t="s">
        <v>456</v>
      </c>
      <c r="H365" s="241">
        <v>2</v>
      </c>
      <c r="I365" s="242"/>
      <c r="J365" s="243">
        <f>ROUND(I365*H365,2)</f>
        <v>0</v>
      </c>
      <c r="K365" s="239" t="s">
        <v>30</v>
      </c>
      <c r="L365" s="244"/>
      <c r="M365" s="245" t="s">
        <v>30</v>
      </c>
      <c r="N365" s="246" t="s">
        <v>45</v>
      </c>
      <c r="O365" s="42"/>
      <c r="P365" s="201">
        <f>O365*H365</f>
        <v>0</v>
      </c>
      <c r="Q365" s="201">
        <v>4.0000000000000003E-5</v>
      </c>
      <c r="R365" s="201">
        <f>Q365*H365</f>
        <v>8.0000000000000007E-5</v>
      </c>
      <c r="S365" s="201">
        <v>0</v>
      </c>
      <c r="T365" s="202">
        <f>S365*H365</f>
        <v>0</v>
      </c>
      <c r="AR365" s="24" t="s">
        <v>377</v>
      </c>
      <c r="AT365" s="24" t="s">
        <v>422</v>
      </c>
      <c r="AU365" s="24" t="s">
        <v>84</v>
      </c>
      <c r="AY365" s="24" t="s">
        <v>159</v>
      </c>
      <c r="BE365" s="203">
        <f>IF(N365="základní",J365,0)</f>
        <v>0</v>
      </c>
      <c r="BF365" s="203">
        <f>IF(N365="snížená",J365,0)</f>
        <v>0</v>
      </c>
      <c r="BG365" s="203">
        <f>IF(N365="zákl. přenesená",J365,0)</f>
        <v>0</v>
      </c>
      <c r="BH365" s="203">
        <f>IF(N365="sníž. přenesená",J365,0)</f>
        <v>0</v>
      </c>
      <c r="BI365" s="203">
        <f>IF(N365="nulová",J365,0)</f>
        <v>0</v>
      </c>
      <c r="BJ365" s="24" t="s">
        <v>82</v>
      </c>
      <c r="BK365" s="203">
        <f>ROUND(I365*H365,2)</f>
        <v>0</v>
      </c>
      <c r="BL365" s="24" t="s">
        <v>271</v>
      </c>
      <c r="BM365" s="24" t="s">
        <v>2581</v>
      </c>
    </row>
    <row r="366" spans="2:65" s="1" customFormat="1" ht="16.5" customHeight="1" x14ac:dyDescent="0.3">
      <c r="B366" s="41"/>
      <c r="C366" s="192" t="s">
        <v>768</v>
      </c>
      <c r="D366" s="192" t="s">
        <v>161</v>
      </c>
      <c r="E366" s="193" t="s">
        <v>2582</v>
      </c>
      <c r="F366" s="194" t="s">
        <v>2583</v>
      </c>
      <c r="G366" s="195" t="s">
        <v>456</v>
      </c>
      <c r="H366" s="196">
        <v>2</v>
      </c>
      <c r="I366" s="197"/>
      <c r="J366" s="198">
        <f>ROUND(I366*H366,2)</f>
        <v>0</v>
      </c>
      <c r="K366" s="194" t="s">
        <v>165</v>
      </c>
      <c r="L366" s="61"/>
      <c r="M366" s="199" t="s">
        <v>30</v>
      </c>
      <c r="N366" s="200" t="s">
        <v>45</v>
      </c>
      <c r="O366" s="42"/>
      <c r="P366" s="201">
        <f>O366*H366</f>
        <v>0</v>
      </c>
      <c r="Q366" s="201">
        <v>5.6999999999999998E-4</v>
      </c>
      <c r="R366" s="201">
        <f>Q366*H366</f>
        <v>1.14E-3</v>
      </c>
      <c r="S366" s="201">
        <v>0</v>
      </c>
      <c r="T366" s="202">
        <f>S366*H366</f>
        <v>0</v>
      </c>
      <c r="AR366" s="24" t="s">
        <v>271</v>
      </c>
      <c r="AT366" s="24" t="s">
        <v>161</v>
      </c>
      <c r="AU366" s="24" t="s">
        <v>84</v>
      </c>
      <c r="AY366" s="24" t="s">
        <v>159</v>
      </c>
      <c r="BE366" s="203">
        <f>IF(N366="základní",J366,0)</f>
        <v>0</v>
      </c>
      <c r="BF366" s="203">
        <f>IF(N366="snížená",J366,0)</f>
        <v>0</v>
      </c>
      <c r="BG366" s="203">
        <f>IF(N366="zákl. přenesená",J366,0)</f>
        <v>0</v>
      </c>
      <c r="BH366" s="203">
        <f>IF(N366="sníž. přenesená",J366,0)</f>
        <v>0</v>
      </c>
      <c r="BI366" s="203">
        <f>IF(N366="nulová",J366,0)</f>
        <v>0</v>
      </c>
      <c r="BJ366" s="24" t="s">
        <v>82</v>
      </c>
      <c r="BK366" s="203">
        <f>ROUND(I366*H366,2)</f>
        <v>0</v>
      </c>
      <c r="BL366" s="24" t="s">
        <v>271</v>
      </c>
      <c r="BM366" s="24" t="s">
        <v>2584</v>
      </c>
    </row>
    <row r="367" spans="2:65" s="11" customFormat="1" ht="12" x14ac:dyDescent="0.3">
      <c r="B367" s="204"/>
      <c r="C367" s="205"/>
      <c r="D367" s="206" t="s">
        <v>168</v>
      </c>
      <c r="E367" s="207" t="s">
        <v>30</v>
      </c>
      <c r="F367" s="208" t="s">
        <v>2585</v>
      </c>
      <c r="G367" s="205"/>
      <c r="H367" s="207" t="s">
        <v>30</v>
      </c>
      <c r="I367" s="209"/>
      <c r="J367" s="205"/>
      <c r="K367" s="205"/>
      <c r="L367" s="210"/>
      <c r="M367" s="211"/>
      <c r="N367" s="212"/>
      <c r="O367" s="212"/>
      <c r="P367" s="212"/>
      <c r="Q367" s="212"/>
      <c r="R367" s="212"/>
      <c r="S367" s="212"/>
      <c r="T367" s="213"/>
      <c r="AT367" s="214" t="s">
        <v>168</v>
      </c>
      <c r="AU367" s="214" t="s">
        <v>84</v>
      </c>
      <c r="AV367" s="11" t="s">
        <v>82</v>
      </c>
      <c r="AW367" s="11" t="s">
        <v>37</v>
      </c>
      <c r="AX367" s="11" t="s">
        <v>74</v>
      </c>
      <c r="AY367" s="214" t="s">
        <v>159</v>
      </c>
    </row>
    <row r="368" spans="2:65" s="12" customFormat="1" ht="12" x14ac:dyDescent="0.3">
      <c r="B368" s="215"/>
      <c r="C368" s="216"/>
      <c r="D368" s="206" t="s">
        <v>168</v>
      </c>
      <c r="E368" s="217" t="s">
        <v>30</v>
      </c>
      <c r="F368" s="218" t="s">
        <v>84</v>
      </c>
      <c r="G368" s="216"/>
      <c r="H368" s="219">
        <v>2</v>
      </c>
      <c r="I368" s="220"/>
      <c r="J368" s="216"/>
      <c r="K368" s="216"/>
      <c r="L368" s="221"/>
      <c r="M368" s="222"/>
      <c r="N368" s="223"/>
      <c r="O368" s="223"/>
      <c r="P368" s="223"/>
      <c r="Q368" s="223"/>
      <c r="R368" s="223"/>
      <c r="S368" s="223"/>
      <c r="T368" s="224"/>
      <c r="AT368" s="225" t="s">
        <v>168</v>
      </c>
      <c r="AU368" s="225" t="s">
        <v>84</v>
      </c>
      <c r="AV368" s="12" t="s">
        <v>84</v>
      </c>
      <c r="AW368" s="12" t="s">
        <v>37</v>
      </c>
      <c r="AX368" s="12" t="s">
        <v>82</v>
      </c>
      <c r="AY368" s="225" t="s">
        <v>159</v>
      </c>
    </row>
    <row r="369" spans="2:65" s="1" customFormat="1" ht="25.5" customHeight="1" x14ac:dyDescent="0.3">
      <c r="B369" s="41"/>
      <c r="C369" s="192" t="s">
        <v>774</v>
      </c>
      <c r="D369" s="192" t="s">
        <v>161</v>
      </c>
      <c r="E369" s="193" t="s">
        <v>2586</v>
      </c>
      <c r="F369" s="194" t="s">
        <v>2587</v>
      </c>
      <c r="G369" s="195" t="s">
        <v>292</v>
      </c>
      <c r="H369" s="196">
        <v>20</v>
      </c>
      <c r="I369" s="197"/>
      <c r="J369" s="198">
        <f>ROUND(I369*H369,2)</f>
        <v>0</v>
      </c>
      <c r="K369" s="194" t="s">
        <v>165</v>
      </c>
      <c r="L369" s="61"/>
      <c r="M369" s="199" t="s">
        <v>30</v>
      </c>
      <c r="N369" s="200" t="s">
        <v>45</v>
      </c>
      <c r="O369" s="42"/>
      <c r="P369" s="201">
        <f>O369*H369</f>
        <v>0</v>
      </c>
      <c r="Q369" s="201">
        <v>4.0000000000000002E-4</v>
      </c>
      <c r="R369" s="201">
        <f>Q369*H369</f>
        <v>8.0000000000000002E-3</v>
      </c>
      <c r="S369" s="201">
        <v>0</v>
      </c>
      <c r="T369" s="202">
        <f>S369*H369</f>
        <v>0</v>
      </c>
      <c r="AR369" s="24" t="s">
        <v>271</v>
      </c>
      <c r="AT369" s="24" t="s">
        <v>161</v>
      </c>
      <c r="AU369" s="24" t="s">
        <v>84</v>
      </c>
      <c r="AY369" s="24" t="s">
        <v>159</v>
      </c>
      <c r="BE369" s="203">
        <f>IF(N369="základní",J369,0)</f>
        <v>0</v>
      </c>
      <c r="BF369" s="203">
        <f>IF(N369="snížená",J369,0)</f>
        <v>0</v>
      </c>
      <c r="BG369" s="203">
        <f>IF(N369="zákl. přenesená",J369,0)</f>
        <v>0</v>
      </c>
      <c r="BH369" s="203">
        <f>IF(N369="sníž. přenesená",J369,0)</f>
        <v>0</v>
      </c>
      <c r="BI369" s="203">
        <f>IF(N369="nulová",J369,0)</f>
        <v>0</v>
      </c>
      <c r="BJ369" s="24" t="s">
        <v>82</v>
      </c>
      <c r="BK369" s="203">
        <f>ROUND(I369*H369,2)</f>
        <v>0</v>
      </c>
      <c r="BL369" s="24" t="s">
        <v>271</v>
      </c>
      <c r="BM369" s="24" t="s">
        <v>2588</v>
      </c>
    </row>
    <row r="370" spans="2:65" s="11" customFormat="1" ht="12" x14ac:dyDescent="0.3">
      <c r="B370" s="204"/>
      <c r="C370" s="205"/>
      <c r="D370" s="206" t="s">
        <v>168</v>
      </c>
      <c r="E370" s="207" t="s">
        <v>30</v>
      </c>
      <c r="F370" s="208" t="s">
        <v>2589</v>
      </c>
      <c r="G370" s="205"/>
      <c r="H370" s="207" t="s">
        <v>30</v>
      </c>
      <c r="I370" s="209"/>
      <c r="J370" s="205"/>
      <c r="K370" s="205"/>
      <c r="L370" s="210"/>
      <c r="M370" s="211"/>
      <c r="N370" s="212"/>
      <c r="O370" s="212"/>
      <c r="P370" s="212"/>
      <c r="Q370" s="212"/>
      <c r="R370" s="212"/>
      <c r="S370" s="212"/>
      <c r="T370" s="213"/>
      <c r="AT370" s="214" t="s">
        <v>168</v>
      </c>
      <c r="AU370" s="214" t="s">
        <v>84</v>
      </c>
      <c r="AV370" s="11" t="s">
        <v>82</v>
      </c>
      <c r="AW370" s="11" t="s">
        <v>37</v>
      </c>
      <c r="AX370" s="11" t="s">
        <v>74</v>
      </c>
      <c r="AY370" s="214" t="s">
        <v>159</v>
      </c>
    </row>
    <row r="371" spans="2:65" s="12" customFormat="1" ht="12" x14ac:dyDescent="0.3">
      <c r="B371" s="215"/>
      <c r="C371" s="216"/>
      <c r="D371" s="206" t="s">
        <v>168</v>
      </c>
      <c r="E371" s="217" t="s">
        <v>30</v>
      </c>
      <c r="F371" s="218" t="s">
        <v>640</v>
      </c>
      <c r="G371" s="216"/>
      <c r="H371" s="219">
        <v>20</v>
      </c>
      <c r="I371" s="220"/>
      <c r="J371" s="216"/>
      <c r="K371" s="216"/>
      <c r="L371" s="221"/>
      <c r="M371" s="222"/>
      <c r="N371" s="223"/>
      <c r="O371" s="223"/>
      <c r="P371" s="223"/>
      <c r="Q371" s="223"/>
      <c r="R371" s="223"/>
      <c r="S371" s="223"/>
      <c r="T371" s="224"/>
      <c r="AT371" s="225" t="s">
        <v>168</v>
      </c>
      <c r="AU371" s="225" t="s">
        <v>84</v>
      </c>
      <c r="AV371" s="12" t="s">
        <v>84</v>
      </c>
      <c r="AW371" s="12" t="s">
        <v>37</v>
      </c>
      <c r="AX371" s="12" t="s">
        <v>82</v>
      </c>
      <c r="AY371" s="225" t="s">
        <v>159</v>
      </c>
    </row>
    <row r="372" spans="2:65" s="1" customFormat="1" ht="25.5" customHeight="1" x14ac:dyDescent="0.3">
      <c r="B372" s="41"/>
      <c r="C372" s="192" t="s">
        <v>780</v>
      </c>
      <c r="D372" s="192" t="s">
        <v>161</v>
      </c>
      <c r="E372" s="193" t="s">
        <v>2590</v>
      </c>
      <c r="F372" s="194" t="s">
        <v>2591</v>
      </c>
      <c r="G372" s="195" t="s">
        <v>292</v>
      </c>
      <c r="H372" s="196">
        <v>20</v>
      </c>
      <c r="I372" s="197"/>
      <c r="J372" s="198">
        <f>ROUND(I372*H372,2)</f>
        <v>0</v>
      </c>
      <c r="K372" s="194" t="s">
        <v>165</v>
      </c>
      <c r="L372" s="61"/>
      <c r="M372" s="199" t="s">
        <v>30</v>
      </c>
      <c r="N372" s="200" t="s">
        <v>45</v>
      </c>
      <c r="O372" s="42"/>
      <c r="P372" s="201">
        <f>O372*H372</f>
        <v>0</v>
      </c>
      <c r="Q372" s="201">
        <v>1.0000000000000001E-5</v>
      </c>
      <c r="R372" s="201">
        <f>Q372*H372</f>
        <v>2.0000000000000001E-4</v>
      </c>
      <c r="S372" s="201">
        <v>0</v>
      </c>
      <c r="T372" s="202">
        <f>S372*H372</f>
        <v>0</v>
      </c>
      <c r="AR372" s="24" t="s">
        <v>271</v>
      </c>
      <c r="AT372" s="24" t="s">
        <v>161</v>
      </c>
      <c r="AU372" s="24" t="s">
        <v>84</v>
      </c>
      <c r="AY372" s="24" t="s">
        <v>159</v>
      </c>
      <c r="BE372" s="203">
        <f>IF(N372="základní",J372,0)</f>
        <v>0</v>
      </c>
      <c r="BF372" s="203">
        <f>IF(N372="snížená",J372,0)</f>
        <v>0</v>
      </c>
      <c r="BG372" s="203">
        <f>IF(N372="zákl. přenesená",J372,0)</f>
        <v>0</v>
      </c>
      <c r="BH372" s="203">
        <f>IF(N372="sníž. přenesená",J372,0)</f>
        <v>0</v>
      </c>
      <c r="BI372" s="203">
        <f>IF(N372="nulová",J372,0)</f>
        <v>0</v>
      </c>
      <c r="BJ372" s="24" t="s">
        <v>82</v>
      </c>
      <c r="BK372" s="203">
        <f>ROUND(I372*H372,2)</f>
        <v>0</v>
      </c>
      <c r="BL372" s="24" t="s">
        <v>271</v>
      </c>
      <c r="BM372" s="24" t="s">
        <v>2592</v>
      </c>
    </row>
    <row r="373" spans="2:65" s="1" customFormat="1" ht="25.5" customHeight="1" x14ac:dyDescent="0.3">
      <c r="B373" s="41"/>
      <c r="C373" s="192" t="s">
        <v>786</v>
      </c>
      <c r="D373" s="192" t="s">
        <v>161</v>
      </c>
      <c r="E373" s="193" t="s">
        <v>2593</v>
      </c>
      <c r="F373" s="194" t="s">
        <v>2594</v>
      </c>
      <c r="G373" s="195" t="s">
        <v>456</v>
      </c>
      <c r="H373" s="196">
        <v>2</v>
      </c>
      <c r="I373" s="197"/>
      <c r="J373" s="198">
        <f>ROUND(I373*H373,2)</f>
        <v>0</v>
      </c>
      <c r="K373" s="194" t="s">
        <v>165</v>
      </c>
      <c r="L373" s="61"/>
      <c r="M373" s="199" t="s">
        <v>30</v>
      </c>
      <c r="N373" s="200" t="s">
        <v>45</v>
      </c>
      <c r="O373" s="42"/>
      <c r="P373" s="201">
        <f>O373*H373</f>
        <v>0</v>
      </c>
      <c r="Q373" s="201">
        <v>0</v>
      </c>
      <c r="R373" s="201">
        <f>Q373*H373</f>
        <v>0</v>
      </c>
      <c r="S373" s="201">
        <v>0</v>
      </c>
      <c r="T373" s="202">
        <f>S373*H373</f>
        <v>0</v>
      </c>
      <c r="AR373" s="24" t="s">
        <v>271</v>
      </c>
      <c r="AT373" s="24" t="s">
        <v>161</v>
      </c>
      <c r="AU373" s="24" t="s">
        <v>84</v>
      </c>
      <c r="AY373" s="24" t="s">
        <v>159</v>
      </c>
      <c r="BE373" s="203">
        <f>IF(N373="základní",J373,0)</f>
        <v>0</v>
      </c>
      <c r="BF373" s="203">
        <f>IF(N373="snížená",J373,0)</f>
        <v>0</v>
      </c>
      <c r="BG373" s="203">
        <f>IF(N373="zákl. přenesená",J373,0)</f>
        <v>0</v>
      </c>
      <c r="BH373" s="203">
        <f>IF(N373="sníž. přenesená",J373,0)</f>
        <v>0</v>
      </c>
      <c r="BI373" s="203">
        <f>IF(N373="nulová",J373,0)</f>
        <v>0</v>
      </c>
      <c r="BJ373" s="24" t="s">
        <v>82</v>
      </c>
      <c r="BK373" s="203">
        <f>ROUND(I373*H373,2)</f>
        <v>0</v>
      </c>
      <c r="BL373" s="24" t="s">
        <v>271</v>
      </c>
      <c r="BM373" s="24" t="s">
        <v>2595</v>
      </c>
    </row>
    <row r="374" spans="2:65" s="11" customFormat="1" ht="12" x14ac:dyDescent="0.3">
      <c r="B374" s="204"/>
      <c r="C374" s="205"/>
      <c r="D374" s="206" t="s">
        <v>168</v>
      </c>
      <c r="E374" s="207" t="s">
        <v>30</v>
      </c>
      <c r="F374" s="208" t="s">
        <v>2596</v>
      </c>
      <c r="G374" s="205"/>
      <c r="H374" s="207" t="s">
        <v>30</v>
      </c>
      <c r="I374" s="209"/>
      <c r="J374" s="205"/>
      <c r="K374" s="205"/>
      <c r="L374" s="210"/>
      <c r="M374" s="211"/>
      <c r="N374" s="212"/>
      <c r="O374" s="212"/>
      <c r="P374" s="212"/>
      <c r="Q374" s="212"/>
      <c r="R374" s="212"/>
      <c r="S374" s="212"/>
      <c r="T374" s="213"/>
      <c r="AT374" s="214" t="s">
        <v>168</v>
      </c>
      <c r="AU374" s="214" t="s">
        <v>84</v>
      </c>
      <c r="AV374" s="11" t="s">
        <v>82</v>
      </c>
      <c r="AW374" s="11" t="s">
        <v>37</v>
      </c>
      <c r="AX374" s="11" t="s">
        <v>74</v>
      </c>
      <c r="AY374" s="214" t="s">
        <v>159</v>
      </c>
    </row>
    <row r="375" spans="2:65" s="12" customFormat="1" ht="12" x14ac:dyDescent="0.3">
      <c r="B375" s="215"/>
      <c r="C375" s="216"/>
      <c r="D375" s="206" t="s">
        <v>168</v>
      </c>
      <c r="E375" s="217" t="s">
        <v>30</v>
      </c>
      <c r="F375" s="218" t="s">
        <v>82</v>
      </c>
      <c r="G375" s="216"/>
      <c r="H375" s="219">
        <v>1</v>
      </c>
      <c r="I375" s="220"/>
      <c r="J375" s="216"/>
      <c r="K375" s="216"/>
      <c r="L375" s="221"/>
      <c r="M375" s="222"/>
      <c r="N375" s="223"/>
      <c r="O375" s="223"/>
      <c r="P375" s="223"/>
      <c r="Q375" s="223"/>
      <c r="R375" s="223"/>
      <c r="S375" s="223"/>
      <c r="T375" s="224"/>
      <c r="AT375" s="225" t="s">
        <v>168</v>
      </c>
      <c r="AU375" s="225" t="s">
        <v>84</v>
      </c>
      <c r="AV375" s="12" t="s">
        <v>84</v>
      </c>
      <c r="AW375" s="12" t="s">
        <v>37</v>
      </c>
      <c r="AX375" s="12" t="s">
        <v>74</v>
      </c>
      <c r="AY375" s="225" t="s">
        <v>159</v>
      </c>
    </row>
    <row r="376" spans="2:65" s="11" customFormat="1" ht="12" x14ac:dyDescent="0.3">
      <c r="B376" s="204"/>
      <c r="C376" s="205"/>
      <c r="D376" s="206" t="s">
        <v>168</v>
      </c>
      <c r="E376" s="207" t="s">
        <v>30</v>
      </c>
      <c r="F376" s="208" t="s">
        <v>2597</v>
      </c>
      <c r="G376" s="205"/>
      <c r="H376" s="207" t="s">
        <v>30</v>
      </c>
      <c r="I376" s="209"/>
      <c r="J376" s="205"/>
      <c r="K376" s="205"/>
      <c r="L376" s="210"/>
      <c r="M376" s="211"/>
      <c r="N376" s="212"/>
      <c r="O376" s="212"/>
      <c r="P376" s="212"/>
      <c r="Q376" s="212"/>
      <c r="R376" s="212"/>
      <c r="S376" s="212"/>
      <c r="T376" s="213"/>
      <c r="AT376" s="214" t="s">
        <v>168</v>
      </c>
      <c r="AU376" s="214" t="s">
        <v>84</v>
      </c>
      <c r="AV376" s="11" t="s">
        <v>82</v>
      </c>
      <c r="AW376" s="11" t="s">
        <v>37</v>
      </c>
      <c r="AX376" s="11" t="s">
        <v>74</v>
      </c>
      <c r="AY376" s="214" t="s">
        <v>159</v>
      </c>
    </row>
    <row r="377" spans="2:65" s="12" customFormat="1" ht="12" x14ac:dyDescent="0.3">
      <c r="B377" s="215"/>
      <c r="C377" s="216"/>
      <c r="D377" s="206" t="s">
        <v>168</v>
      </c>
      <c r="E377" s="217" t="s">
        <v>30</v>
      </c>
      <c r="F377" s="218" t="s">
        <v>82</v>
      </c>
      <c r="G377" s="216"/>
      <c r="H377" s="219">
        <v>1</v>
      </c>
      <c r="I377" s="220"/>
      <c r="J377" s="216"/>
      <c r="K377" s="216"/>
      <c r="L377" s="221"/>
      <c r="M377" s="222"/>
      <c r="N377" s="223"/>
      <c r="O377" s="223"/>
      <c r="P377" s="223"/>
      <c r="Q377" s="223"/>
      <c r="R377" s="223"/>
      <c r="S377" s="223"/>
      <c r="T377" s="224"/>
      <c r="AT377" s="225" t="s">
        <v>168</v>
      </c>
      <c r="AU377" s="225" t="s">
        <v>84</v>
      </c>
      <c r="AV377" s="12" t="s">
        <v>84</v>
      </c>
      <c r="AW377" s="12" t="s">
        <v>37</v>
      </c>
      <c r="AX377" s="12" t="s">
        <v>74</v>
      </c>
      <c r="AY377" s="225" t="s">
        <v>159</v>
      </c>
    </row>
    <row r="378" spans="2:65" s="13" customFormat="1" ht="12" x14ac:dyDescent="0.3">
      <c r="B378" s="226"/>
      <c r="C378" s="227"/>
      <c r="D378" s="206" t="s">
        <v>168</v>
      </c>
      <c r="E378" s="228" t="s">
        <v>30</v>
      </c>
      <c r="F378" s="229" t="s">
        <v>186</v>
      </c>
      <c r="G378" s="227"/>
      <c r="H378" s="230">
        <v>2</v>
      </c>
      <c r="I378" s="231"/>
      <c r="J378" s="227"/>
      <c r="K378" s="227"/>
      <c r="L378" s="232"/>
      <c r="M378" s="233"/>
      <c r="N378" s="234"/>
      <c r="O378" s="234"/>
      <c r="P378" s="234"/>
      <c r="Q378" s="234"/>
      <c r="R378" s="234"/>
      <c r="S378" s="234"/>
      <c r="T378" s="235"/>
      <c r="AT378" s="236" t="s">
        <v>168</v>
      </c>
      <c r="AU378" s="236" t="s">
        <v>84</v>
      </c>
      <c r="AV378" s="13" t="s">
        <v>166</v>
      </c>
      <c r="AW378" s="13" t="s">
        <v>37</v>
      </c>
      <c r="AX378" s="13" t="s">
        <v>82</v>
      </c>
      <c r="AY378" s="236" t="s">
        <v>159</v>
      </c>
    </row>
    <row r="379" spans="2:65" s="1" customFormat="1" ht="38.25" customHeight="1" x14ac:dyDescent="0.3">
      <c r="B379" s="41"/>
      <c r="C379" s="192" t="s">
        <v>794</v>
      </c>
      <c r="D379" s="192" t="s">
        <v>161</v>
      </c>
      <c r="E379" s="193" t="s">
        <v>2598</v>
      </c>
      <c r="F379" s="194" t="s">
        <v>2599</v>
      </c>
      <c r="G379" s="195" t="s">
        <v>208</v>
      </c>
      <c r="H379" s="196">
        <v>2.8000000000000001E-2</v>
      </c>
      <c r="I379" s="197"/>
      <c r="J379" s="198">
        <f>ROUND(I379*H379,2)</f>
        <v>0</v>
      </c>
      <c r="K379" s="194" t="s">
        <v>165</v>
      </c>
      <c r="L379" s="61"/>
      <c r="M379" s="199" t="s">
        <v>30</v>
      </c>
      <c r="N379" s="200" t="s">
        <v>45</v>
      </c>
      <c r="O379" s="42"/>
      <c r="P379" s="201">
        <f>O379*H379</f>
        <v>0</v>
      </c>
      <c r="Q379" s="201">
        <v>0</v>
      </c>
      <c r="R379" s="201">
        <f>Q379*H379</f>
        <v>0</v>
      </c>
      <c r="S379" s="201">
        <v>0</v>
      </c>
      <c r="T379" s="202">
        <f>S379*H379</f>
        <v>0</v>
      </c>
      <c r="AR379" s="24" t="s">
        <v>271</v>
      </c>
      <c r="AT379" s="24" t="s">
        <v>161</v>
      </c>
      <c r="AU379" s="24" t="s">
        <v>84</v>
      </c>
      <c r="AY379" s="24" t="s">
        <v>159</v>
      </c>
      <c r="BE379" s="203">
        <f>IF(N379="základní",J379,0)</f>
        <v>0</v>
      </c>
      <c r="BF379" s="203">
        <f>IF(N379="snížená",J379,0)</f>
        <v>0</v>
      </c>
      <c r="BG379" s="203">
        <f>IF(N379="zákl. přenesená",J379,0)</f>
        <v>0</v>
      </c>
      <c r="BH379" s="203">
        <f>IF(N379="sníž. přenesená",J379,0)</f>
        <v>0</v>
      </c>
      <c r="BI379" s="203">
        <f>IF(N379="nulová",J379,0)</f>
        <v>0</v>
      </c>
      <c r="BJ379" s="24" t="s">
        <v>82</v>
      </c>
      <c r="BK379" s="203">
        <f>ROUND(I379*H379,2)</f>
        <v>0</v>
      </c>
      <c r="BL379" s="24" t="s">
        <v>271</v>
      </c>
      <c r="BM379" s="24" t="s">
        <v>2600</v>
      </c>
    </row>
    <row r="380" spans="2:65" s="10" customFormat="1" ht="29.85" customHeight="1" x14ac:dyDescent="0.35">
      <c r="B380" s="176"/>
      <c r="C380" s="177"/>
      <c r="D380" s="178" t="s">
        <v>73</v>
      </c>
      <c r="E380" s="190" t="s">
        <v>2601</v>
      </c>
      <c r="F380" s="190" t="s">
        <v>2602</v>
      </c>
      <c r="G380" s="177"/>
      <c r="H380" s="177"/>
      <c r="I380" s="180"/>
      <c r="J380" s="191">
        <f>BK380</f>
        <v>0</v>
      </c>
      <c r="K380" s="177"/>
      <c r="L380" s="182"/>
      <c r="M380" s="183"/>
      <c r="N380" s="184"/>
      <c r="O380" s="184"/>
      <c r="P380" s="185">
        <f>SUM(P381:P392)</f>
        <v>0</v>
      </c>
      <c r="Q380" s="184"/>
      <c r="R380" s="185">
        <f>SUM(R381:R392)</f>
        <v>5.3080000000000002E-2</v>
      </c>
      <c r="S380" s="184"/>
      <c r="T380" s="186">
        <f>SUM(T381:T392)</f>
        <v>0</v>
      </c>
      <c r="AR380" s="187" t="s">
        <v>84</v>
      </c>
      <c r="AT380" s="188" t="s">
        <v>73</v>
      </c>
      <c r="AU380" s="188" t="s">
        <v>82</v>
      </c>
      <c r="AY380" s="187" t="s">
        <v>159</v>
      </c>
      <c r="BK380" s="189">
        <f>SUM(BK381:BK392)</f>
        <v>0</v>
      </c>
    </row>
    <row r="381" spans="2:65" s="1" customFormat="1" ht="25.5" customHeight="1" x14ac:dyDescent="0.3">
      <c r="B381" s="41"/>
      <c r="C381" s="192" t="s">
        <v>799</v>
      </c>
      <c r="D381" s="192" t="s">
        <v>161</v>
      </c>
      <c r="E381" s="193" t="s">
        <v>2603</v>
      </c>
      <c r="F381" s="194" t="s">
        <v>2604</v>
      </c>
      <c r="G381" s="195" t="s">
        <v>2517</v>
      </c>
      <c r="H381" s="196">
        <v>3</v>
      </c>
      <c r="I381" s="197"/>
      <c r="J381" s="198">
        <f>ROUND(I381*H381,2)</f>
        <v>0</v>
      </c>
      <c r="K381" s="194" t="s">
        <v>165</v>
      </c>
      <c r="L381" s="61"/>
      <c r="M381" s="199" t="s">
        <v>30</v>
      </c>
      <c r="N381" s="200" t="s">
        <v>45</v>
      </c>
      <c r="O381" s="42"/>
      <c r="P381" s="201">
        <f>O381*H381</f>
        <v>0</v>
      </c>
      <c r="Q381" s="201">
        <v>1.375E-2</v>
      </c>
      <c r="R381" s="201">
        <f>Q381*H381</f>
        <v>4.1250000000000002E-2</v>
      </c>
      <c r="S381" s="201">
        <v>0</v>
      </c>
      <c r="T381" s="202">
        <f>S381*H381</f>
        <v>0</v>
      </c>
      <c r="AR381" s="24" t="s">
        <v>271</v>
      </c>
      <c r="AT381" s="24" t="s">
        <v>161</v>
      </c>
      <c r="AU381" s="24" t="s">
        <v>84</v>
      </c>
      <c r="AY381" s="24" t="s">
        <v>159</v>
      </c>
      <c r="BE381" s="203">
        <f>IF(N381="základní",J381,0)</f>
        <v>0</v>
      </c>
      <c r="BF381" s="203">
        <f>IF(N381="snížená",J381,0)</f>
        <v>0</v>
      </c>
      <c r="BG381" s="203">
        <f>IF(N381="zákl. přenesená",J381,0)</f>
        <v>0</v>
      </c>
      <c r="BH381" s="203">
        <f>IF(N381="sníž. přenesená",J381,0)</f>
        <v>0</v>
      </c>
      <c r="BI381" s="203">
        <f>IF(N381="nulová",J381,0)</f>
        <v>0</v>
      </c>
      <c r="BJ381" s="24" t="s">
        <v>82</v>
      </c>
      <c r="BK381" s="203">
        <f>ROUND(I381*H381,2)</f>
        <v>0</v>
      </c>
      <c r="BL381" s="24" t="s">
        <v>271</v>
      </c>
      <c r="BM381" s="24" t="s">
        <v>2605</v>
      </c>
    </row>
    <row r="382" spans="2:65" s="1" customFormat="1" ht="16.5" customHeight="1" x14ac:dyDescent="0.3">
      <c r="B382" s="41"/>
      <c r="C382" s="192" t="s">
        <v>804</v>
      </c>
      <c r="D382" s="192" t="s">
        <v>161</v>
      </c>
      <c r="E382" s="193" t="s">
        <v>2606</v>
      </c>
      <c r="F382" s="194" t="s">
        <v>2607</v>
      </c>
      <c r="G382" s="195" t="s">
        <v>2517</v>
      </c>
      <c r="H382" s="196">
        <v>3</v>
      </c>
      <c r="I382" s="197"/>
      <c r="J382" s="198">
        <f>ROUND(I382*H382,2)</f>
        <v>0</v>
      </c>
      <c r="K382" s="194" t="s">
        <v>165</v>
      </c>
      <c r="L382" s="61"/>
      <c r="M382" s="199" t="s">
        <v>30</v>
      </c>
      <c r="N382" s="200" t="s">
        <v>45</v>
      </c>
      <c r="O382" s="42"/>
      <c r="P382" s="201">
        <f>O382*H382</f>
        <v>0</v>
      </c>
      <c r="Q382" s="201">
        <v>1.8400000000000001E-3</v>
      </c>
      <c r="R382" s="201">
        <f>Q382*H382</f>
        <v>5.5200000000000006E-3</v>
      </c>
      <c r="S382" s="201">
        <v>0</v>
      </c>
      <c r="T382" s="202">
        <f>S382*H382</f>
        <v>0</v>
      </c>
      <c r="AR382" s="24" t="s">
        <v>271</v>
      </c>
      <c r="AT382" s="24" t="s">
        <v>161</v>
      </c>
      <c r="AU382" s="24" t="s">
        <v>84</v>
      </c>
      <c r="AY382" s="24" t="s">
        <v>159</v>
      </c>
      <c r="BE382" s="203">
        <f>IF(N382="základní",J382,0)</f>
        <v>0</v>
      </c>
      <c r="BF382" s="203">
        <f>IF(N382="snížená",J382,0)</f>
        <v>0</v>
      </c>
      <c r="BG382" s="203">
        <f>IF(N382="zákl. přenesená",J382,0)</f>
        <v>0</v>
      </c>
      <c r="BH382" s="203">
        <f>IF(N382="sníž. přenesená",J382,0)</f>
        <v>0</v>
      </c>
      <c r="BI382" s="203">
        <f>IF(N382="nulová",J382,0)</f>
        <v>0</v>
      </c>
      <c r="BJ382" s="24" t="s">
        <v>82</v>
      </c>
      <c r="BK382" s="203">
        <f>ROUND(I382*H382,2)</f>
        <v>0</v>
      </c>
      <c r="BL382" s="24" t="s">
        <v>271</v>
      </c>
      <c r="BM382" s="24" t="s">
        <v>2608</v>
      </c>
    </row>
    <row r="383" spans="2:65" s="1" customFormat="1" ht="16.5" customHeight="1" x14ac:dyDescent="0.3">
      <c r="B383" s="41"/>
      <c r="C383" s="192" t="s">
        <v>809</v>
      </c>
      <c r="D383" s="192" t="s">
        <v>161</v>
      </c>
      <c r="E383" s="193" t="s">
        <v>2609</v>
      </c>
      <c r="F383" s="194" t="s">
        <v>2610</v>
      </c>
      <c r="G383" s="195" t="s">
        <v>456</v>
      </c>
      <c r="H383" s="196">
        <v>3</v>
      </c>
      <c r="I383" s="197"/>
      <c r="J383" s="198">
        <f>ROUND(I383*H383,2)</f>
        <v>0</v>
      </c>
      <c r="K383" s="194" t="s">
        <v>165</v>
      </c>
      <c r="L383" s="61"/>
      <c r="M383" s="199" t="s">
        <v>30</v>
      </c>
      <c r="N383" s="200" t="s">
        <v>45</v>
      </c>
      <c r="O383" s="42"/>
      <c r="P383" s="201">
        <f>O383*H383</f>
        <v>0</v>
      </c>
      <c r="Q383" s="201">
        <v>2.7999999999999998E-4</v>
      </c>
      <c r="R383" s="201">
        <f>Q383*H383</f>
        <v>8.3999999999999993E-4</v>
      </c>
      <c r="S383" s="201">
        <v>0</v>
      </c>
      <c r="T383" s="202">
        <f>S383*H383</f>
        <v>0</v>
      </c>
      <c r="AR383" s="24" t="s">
        <v>271</v>
      </c>
      <c r="AT383" s="24" t="s">
        <v>161</v>
      </c>
      <c r="AU383" s="24" t="s">
        <v>84</v>
      </c>
      <c r="AY383" s="24" t="s">
        <v>159</v>
      </c>
      <c r="BE383" s="203">
        <f>IF(N383="základní",J383,0)</f>
        <v>0</v>
      </c>
      <c r="BF383" s="203">
        <f>IF(N383="snížená",J383,0)</f>
        <v>0</v>
      </c>
      <c r="BG383" s="203">
        <f>IF(N383="zákl. přenesená",J383,0)</f>
        <v>0</v>
      </c>
      <c r="BH383" s="203">
        <f>IF(N383="sníž. přenesená",J383,0)</f>
        <v>0</v>
      </c>
      <c r="BI383" s="203">
        <f>IF(N383="nulová",J383,0)</f>
        <v>0</v>
      </c>
      <c r="BJ383" s="24" t="s">
        <v>82</v>
      </c>
      <c r="BK383" s="203">
        <f>ROUND(I383*H383,2)</f>
        <v>0</v>
      </c>
      <c r="BL383" s="24" t="s">
        <v>271</v>
      </c>
      <c r="BM383" s="24" t="s">
        <v>2611</v>
      </c>
    </row>
    <row r="384" spans="2:65" s="1" customFormat="1" ht="16.5" customHeight="1" x14ac:dyDescent="0.3">
      <c r="B384" s="41"/>
      <c r="C384" s="192" t="s">
        <v>814</v>
      </c>
      <c r="D384" s="192" t="s">
        <v>161</v>
      </c>
      <c r="E384" s="193" t="s">
        <v>2612</v>
      </c>
      <c r="F384" s="194" t="s">
        <v>2613</v>
      </c>
      <c r="G384" s="195" t="s">
        <v>2517</v>
      </c>
      <c r="H384" s="196">
        <v>12</v>
      </c>
      <c r="I384" s="197"/>
      <c r="J384" s="198">
        <f>ROUND(I384*H384,2)</f>
        <v>0</v>
      </c>
      <c r="K384" s="194" t="s">
        <v>165</v>
      </c>
      <c r="L384" s="61"/>
      <c r="M384" s="199" t="s">
        <v>30</v>
      </c>
      <c r="N384" s="200" t="s">
        <v>45</v>
      </c>
      <c r="O384" s="42"/>
      <c r="P384" s="201">
        <f>O384*H384</f>
        <v>0</v>
      </c>
      <c r="Q384" s="201">
        <v>2.9999999999999997E-4</v>
      </c>
      <c r="R384" s="201">
        <f>Q384*H384</f>
        <v>3.5999999999999999E-3</v>
      </c>
      <c r="S384" s="201">
        <v>0</v>
      </c>
      <c r="T384" s="202">
        <f>S384*H384</f>
        <v>0</v>
      </c>
      <c r="AR384" s="24" t="s">
        <v>271</v>
      </c>
      <c r="AT384" s="24" t="s">
        <v>161</v>
      </c>
      <c r="AU384" s="24" t="s">
        <v>84</v>
      </c>
      <c r="AY384" s="24" t="s">
        <v>159</v>
      </c>
      <c r="BE384" s="203">
        <f>IF(N384="základní",J384,0)</f>
        <v>0</v>
      </c>
      <c r="BF384" s="203">
        <f>IF(N384="snížená",J384,0)</f>
        <v>0</v>
      </c>
      <c r="BG384" s="203">
        <f>IF(N384="zákl. přenesená",J384,0)</f>
        <v>0</v>
      </c>
      <c r="BH384" s="203">
        <f>IF(N384="sníž. přenesená",J384,0)</f>
        <v>0</v>
      </c>
      <c r="BI384" s="203">
        <f>IF(N384="nulová",J384,0)</f>
        <v>0</v>
      </c>
      <c r="BJ384" s="24" t="s">
        <v>82</v>
      </c>
      <c r="BK384" s="203">
        <f>ROUND(I384*H384,2)</f>
        <v>0</v>
      </c>
      <c r="BL384" s="24" t="s">
        <v>271</v>
      </c>
      <c r="BM384" s="24" t="s">
        <v>2614</v>
      </c>
    </row>
    <row r="385" spans="2:65" s="11" customFormat="1" ht="12" x14ac:dyDescent="0.3">
      <c r="B385" s="204"/>
      <c r="C385" s="205"/>
      <c r="D385" s="206" t="s">
        <v>168</v>
      </c>
      <c r="E385" s="207" t="s">
        <v>30</v>
      </c>
      <c r="F385" s="208" t="s">
        <v>2615</v>
      </c>
      <c r="G385" s="205"/>
      <c r="H385" s="207" t="s">
        <v>30</v>
      </c>
      <c r="I385" s="209"/>
      <c r="J385" s="205"/>
      <c r="K385" s="205"/>
      <c r="L385" s="210"/>
      <c r="M385" s="211"/>
      <c r="N385" s="212"/>
      <c r="O385" s="212"/>
      <c r="P385" s="212"/>
      <c r="Q385" s="212"/>
      <c r="R385" s="212"/>
      <c r="S385" s="212"/>
      <c r="T385" s="213"/>
      <c r="AT385" s="214" t="s">
        <v>168</v>
      </c>
      <c r="AU385" s="214" t="s">
        <v>84</v>
      </c>
      <c r="AV385" s="11" t="s">
        <v>82</v>
      </c>
      <c r="AW385" s="11" t="s">
        <v>37</v>
      </c>
      <c r="AX385" s="11" t="s">
        <v>74</v>
      </c>
      <c r="AY385" s="214" t="s">
        <v>159</v>
      </c>
    </row>
    <row r="386" spans="2:65" s="12" customFormat="1" ht="12" x14ac:dyDescent="0.3">
      <c r="B386" s="215"/>
      <c r="C386" s="216"/>
      <c r="D386" s="206" t="s">
        <v>168</v>
      </c>
      <c r="E386" s="217" t="s">
        <v>30</v>
      </c>
      <c r="F386" s="218" t="s">
        <v>205</v>
      </c>
      <c r="G386" s="216"/>
      <c r="H386" s="219">
        <v>6</v>
      </c>
      <c r="I386" s="220"/>
      <c r="J386" s="216"/>
      <c r="K386" s="216"/>
      <c r="L386" s="221"/>
      <c r="M386" s="222"/>
      <c r="N386" s="223"/>
      <c r="O386" s="223"/>
      <c r="P386" s="223"/>
      <c r="Q386" s="223"/>
      <c r="R386" s="223"/>
      <c r="S386" s="223"/>
      <c r="T386" s="224"/>
      <c r="AT386" s="225" t="s">
        <v>168</v>
      </c>
      <c r="AU386" s="225" t="s">
        <v>84</v>
      </c>
      <c r="AV386" s="12" t="s">
        <v>84</v>
      </c>
      <c r="AW386" s="12" t="s">
        <v>37</v>
      </c>
      <c r="AX386" s="12" t="s">
        <v>74</v>
      </c>
      <c r="AY386" s="225" t="s">
        <v>159</v>
      </c>
    </row>
    <row r="387" spans="2:65" s="11" customFormat="1" ht="12" x14ac:dyDescent="0.3">
      <c r="B387" s="204"/>
      <c r="C387" s="205"/>
      <c r="D387" s="206" t="s">
        <v>168</v>
      </c>
      <c r="E387" s="207" t="s">
        <v>30</v>
      </c>
      <c r="F387" s="208" t="s">
        <v>2616</v>
      </c>
      <c r="G387" s="205"/>
      <c r="H387" s="207" t="s">
        <v>30</v>
      </c>
      <c r="I387" s="209"/>
      <c r="J387" s="205"/>
      <c r="K387" s="205"/>
      <c r="L387" s="210"/>
      <c r="M387" s="211"/>
      <c r="N387" s="212"/>
      <c r="O387" s="212"/>
      <c r="P387" s="212"/>
      <c r="Q387" s="212"/>
      <c r="R387" s="212"/>
      <c r="S387" s="212"/>
      <c r="T387" s="213"/>
      <c r="AT387" s="214" t="s">
        <v>168</v>
      </c>
      <c r="AU387" s="214" t="s">
        <v>84</v>
      </c>
      <c r="AV387" s="11" t="s">
        <v>82</v>
      </c>
      <c r="AW387" s="11" t="s">
        <v>37</v>
      </c>
      <c r="AX387" s="11" t="s">
        <v>74</v>
      </c>
      <c r="AY387" s="214" t="s">
        <v>159</v>
      </c>
    </row>
    <row r="388" spans="2:65" s="12" customFormat="1" ht="12" x14ac:dyDescent="0.3">
      <c r="B388" s="215"/>
      <c r="C388" s="216"/>
      <c r="D388" s="206" t="s">
        <v>168</v>
      </c>
      <c r="E388" s="217" t="s">
        <v>30</v>
      </c>
      <c r="F388" s="218" t="s">
        <v>205</v>
      </c>
      <c r="G388" s="216"/>
      <c r="H388" s="219">
        <v>6</v>
      </c>
      <c r="I388" s="220"/>
      <c r="J388" s="216"/>
      <c r="K388" s="216"/>
      <c r="L388" s="221"/>
      <c r="M388" s="222"/>
      <c r="N388" s="223"/>
      <c r="O388" s="223"/>
      <c r="P388" s="223"/>
      <c r="Q388" s="223"/>
      <c r="R388" s="223"/>
      <c r="S388" s="223"/>
      <c r="T388" s="224"/>
      <c r="AT388" s="225" t="s">
        <v>168</v>
      </c>
      <c r="AU388" s="225" t="s">
        <v>84</v>
      </c>
      <c r="AV388" s="12" t="s">
        <v>84</v>
      </c>
      <c r="AW388" s="12" t="s">
        <v>37</v>
      </c>
      <c r="AX388" s="12" t="s">
        <v>74</v>
      </c>
      <c r="AY388" s="225" t="s">
        <v>159</v>
      </c>
    </row>
    <row r="389" spans="2:65" s="13" customFormat="1" ht="12" x14ac:dyDescent="0.3">
      <c r="B389" s="226"/>
      <c r="C389" s="227"/>
      <c r="D389" s="206" t="s">
        <v>168</v>
      </c>
      <c r="E389" s="228" t="s">
        <v>30</v>
      </c>
      <c r="F389" s="229" t="s">
        <v>186</v>
      </c>
      <c r="G389" s="227"/>
      <c r="H389" s="230">
        <v>12</v>
      </c>
      <c r="I389" s="231"/>
      <c r="J389" s="227"/>
      <c r="K389" s="227"/>
      <c r="L389" s="232"/>
      <c r="M389" s="233"/>
      <c r="N389" s="234"/>
      <c r="O389" s="234"/>
      <c r="P389" s="234"/>
      <c r="Q389" s="234"/>
      <c r="R389" s="234"/>
      <c r="S389" s="234"/>
      <c r="T389" s="235"/>
      <c r="AT389" s="236" t="s">
        <v>168</v>
      </c>
      <c r="AU389" s="236" t="s">
        <v>84</v>
      </c>
      <c r="AV389" s="13" t="s">
        <v>166</v>
      </c>
      <c r="AW389" s="13" t="s">
        <v>37</v>
      </c>
      <c r="AX389" s="13" t="s">
        <v>82</v>
      </c>
      <c r="AY389" s="236" t="s">
        <v>159</v>
      </c>
    </row>
    <row r="390" spans="2:65" s="1" customFormat="1" ht="16.5" customHeight="1" x14ac:dyDescent="0.3">
      <c r="B390" s="41"/>
      <c r="C390" s="192" t="s">
        <v>819</v>
      </c>
      <c r="D390" s="192" t="s">
        <v>161</v>
      </c>
      <c r="E390" s="193" t="s">
        <v>2617</v>
      </c>
      <c r="F390" s="194" t="s">
        <v>2618</v>
      </c>
      <c r="G390" s="195" t="s">
        <v>456</v>
      </c>
      <c r="H390" s="196">
        <v>12</v>
      </c>
      <c r="I390" s="197"/>
      <c r="J390" s="198">
        <f>ROUND(I390*H390,2)</f>
        <v>0</v>
      </c>
      <c r="K390" s="194" t="s">
        <v>165</v>
      </c>
      <c r="L390" s="61"/>
      <c r="M390" s="199" t="s">
        <v>30</v>
      </c>
      <c r="N390" s="200" t="s">
        <v>45</v>
      </c>
      <c r="O390" s="42"/>
      <c r="P390" s="201">
        <f>O390*H390</f>
        <v>0</v>
      </c>
      <c r="Q390" s="201">
        <v>1.2999999999999999E-4</v>
      </c>
      <c r="R390" s="201">
        <f>Q390*H390</f>
        <v>1.5599999999999998E-3</v>
      </c>
      <c r="S390" s="201">
        <v>0</v>
      </c>
      <c r="T390" s="202">
        <f>S390*H390</f>
        <v>0</v>
      </c>
      <c r="AR390" s="24" t="s">
        <v>271</v>
      </c>
      <c r="AT390" s="24" t="s">
        <v>161</v>
      </c>
      <c r="AU390" s="24" t="s">
        <v>84</v>
      </c>
      <c r="AY390" s="24" t="s">
        <v>159</v>
      </c>
      <c r="BE390" s="203">
        <f>IF(N390="základní",J390,0)</f>
        <v>0</v>
      </c>
      <c r="BF390" s="203">
        <f>IF(N390="snížená",J390,0)</f>
        <v>0</v>
      </c>
      <c r="BG390" s="203">
        <f>IF(N390="zákl. přenesená",J390,0)</f>
        <v>0</v>
      </c>
      <c r="BH390" s="203">
        <f>IF(N390="sníž. přenesená",J390,0)</f>
        <v>0</v>
      </c>
      <c r="BI390" s="203">
        <f>IF(N390="nulová",J390,0)</f>
        <v>0</v>
      </c>
      <c r="BJ390" s="24" t="s">
        <v>82</v>
      </c>
      <c r="BK390" s="203">
        <f>ROUND(I390*H390,2)</f>
        <v>0</v>
      </c>
      <c r="BL390" s="24" t="s">
        <v>271</v>
      </c>
      <c r="BM390" s="24" t="s">
        <v>2619</v>
      </c>
    </row>
    <row r="391" spans="2:65" s="1" customFormat="1" ht="16.5" customHeight="1" x14ac:dyDescent="0.3">
      <c r="B391" s="41"/>
      <c r="C391" s="192" t="s">
        <v>827</v>
      </c>
      <c r="D391" s="192" t="s">
        <v>161</v>
      </c>
      <c r="E391" s="193" t="s">
        <v>2620</v>
      </c>
      <c r="F391" s="194" t="s">
        <v>2621</v>
      </c>
      <c r="G391" s="195" t="s">
        <v>456</v>
      </c>
      <c r="H391" s="196">
        <v>1</v>
      </c>
      <c r="I391" s="197"/>
      <c r="J391" s="198">
        <f>ROUND(I391*H391,2)</f>
        <v>0</v>
      </c>
      <c r="K391" s="194" t="s">
        <v>165</v>
      </c>
      <c r="L391" s="61"/>
      <c r="M391" s="199" t="s">
        <v>30</v>
      </c>
      <c r="N391" s="200" t="s">
        <v>45</v>
      </c>
      <c r="O391" s="42"/>
      <c r="P391" s="201">
        <f>O391*H391</f>
        <v>0</v>
      </c>
      <c r="Q391" s="201">
        <v>3.1E-4</v>
      </c>
      <c r="R391" s="201">
        <f>Q391*H391</f>
        <v>3.1E-4</v>
      </c>
      <c r="S391" s="201">
        <v>0</v>
      </c>
      <c r="T391" s="202">
        <f>S391*H391</f>
        <v>0</v>
      </c>
      <c r="AR391" s="24" t="s">
        <v>271</v>
      </c>
      <c r="AT391" s="24" t="s">
        <v>161</v>
      </c>
      <c r="AU391" s="24" t="s">
        <v>84</v>
      </c>
      <c r="AY391" s="24" t="s">
        <v>159</v>
      </c>
      <c r="BE391" s="203">
        <f>IF(N391="základní",J391,0)</f>
        <v>0</v>
      </c>
      <c r="BF391" s="203">
        <f>IF(N391="snížená",J391,0)</f>
        <v>0</v>
      </c>
      <c r="BG391" s="203">
        <f>IF(N391="zákl. přenesená",J391,0)</f>
        <v>0</v>
      </c>
      <c r="BH391" s="203">
        <f>IF(N391="sníž. přenesená",J391,0)</f>
        <v>0</v>
      </c>
      <c r="BI391" s="203">
        <f>IF(N391="nulová",J391,0)</f>
        <v>0</v>
      </c>
      <c r="BJ391" s="24" t="s">
        <v>82</v>
      </c>
      <c r="BK391" s="203">
        <f>ROUND(I391*H391,2)</f>
        <v>0</v>
      </c>
      <c r="BL391" s="24" t="s">
        <v>271</v>
      </c>
      <c r="BM391" s="24" t="s">
        <v>2622</v>
      </c>
    </row>
    <row r="392" spans="2:65" s="1" customFormat="1" ht="38.25" customHeight="1" x14ac:dyDescent="0.3">
      <c r="B392" s="41"/>
      <c r="C392" s="192" t="s">
        <v>836</v>
      </c>
      <c r="D392" s="192" t="s">
        <v>161</v>
      </c>
      <c r="E392" s="193" t="s">
        <v>2623</v>
      </c>
      <c r="F392" s="194" t="s">
        <v>2624</v>
      </c>
      <c r="G392" s="195" t="s">
        <v>208</v>
      </c>
      <c r="H392" s="196">
        <v>5.2999999999999999E-2</v>
      </c>
      <c r="I392" s="197"/>
      <c r="J392" s="198">
        <f>ROUND(I392*H392,2)</f>
        <v>0</v>
      </c>
      <c r="K392" s="194" t="s">
        <v>165</v>
      </c>
      <c r="L392" s="61"/>
      <c r="M392" s="199" t="s">
        <v>30</v>
      </c>
      <c r="N392" s="261" t="s">
        <v>45</v>
      </c>
      <c r="O392" s="262"/>
      <c r="P392" s="263">
        <f>O392*H392</f>
        <v>0</v>
      </c>
      <c r="Q392" s="263">
        <v>0</v>
      </c>
      <c r="R392" s="263">
        <f>Q392*H392</f>
        <v>0</v>
      </c>
      <c r="S392" s="263">
        <v>0</v>
      </c>
      <c r="T392" s="264">
        <f>S392*H392</f>
        <v>0</v>
      </c>
      <c r="AR392" s="24" t="s">
        <v>271</v>
      </c>
      <c r="AT392" s="24" t="s">
        <v>161</v>
      </c>
      <c r="AU392" s="24" t="s">
        <v>84</v>
      </c>
      <c r="AY392" s="24" t="s">
        <v>159</v>
      </c>
      <c r="BE392" s="203">
        <f>IF(N392="základní",J392,0)</f>
        <v>0</v>
      </c>
      <c r="BF392" s="203">
        <f>IF(N392="snížená",J392,0)</f>
        <v>0</v>
      </c>
      <c r="BG392" s="203">
        <f>IF(N392="zákl. přenesená",J392,0)</f>
        <v>0</v>
      </c>
      <c r="BH392" s="203">
        <f>IF(N392="sníž. přenesená",J392,0)</f>
        <v>0</v>
      </c>
      <c r="BI392" s="203">
        <f>IF(N392="nulová",J392,0)</f>
        <v>0</v>
      </c>
      <c r="BJ392" s="24" t="s">
        <v>82</v>
      </c>
      <c r="BK392" s="203">
        <f>ROUND(I392*H392,2)</f>
        <v>0</v>
      </c>
      <c r="BL392" s="24" t="s">
        <v>271</v>
      </c>
      <c r="BM392" s="24" t="s">
        <v>2625</v>
      </c>
    </row>
    <row r="393" spans="2:65" s="1" customFormat="1" ht="6.9" customHeight="1" x14ac:dyDescent="0.3">
      <c r="B393" s="56"/>
      <c r="C393" s="57"/>
      <c r="D393" s="57"/>
      <c r="E393" s="57"/>
      <c r="F393" s="57"/>
      <c r="G393" s="57"/>
      <c r="H393" s="57"/>
      <c r="I393" s="139"/>
      <c r="J393" s="57"/>
      <c r="K393" s="57"/>
      <c r="L393" s="61"/>
    </row>
  </sheetData>
  <sheetProtection algorithmName="SHA-512" hashValue="aFvd57IGz+18gk3oiOdLYPMLaupzt+zN1G2HJI5v3+r3GuUQdlXmDt+wOBUtbn8j7+i2cp6PiGb+EPi8QvxwZg==" saltValue="d++T6O3DyShwOTuqR2O2mj3QnBg6llzFnjMVHEePB0D5z0I6R5GyMUly7iceW2fMTKFjUUM7vjZJ7yOiEzenGQ==" spinCount="100000" sheet="1" objects="1" scenarios="1" formatColumns="0" formatRows="0" autoFilter="0"/>
  <autoFilter ref="C89:K392"/>
  <mergeCells count="10">
    <mergeCell ref="J51:J52"/>
    <mergeCell ref="E80:H80"/>
    <mergeCell ref="E82:H8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0"/>
  <sheetViews>
    <sheetView showGridLines="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 x14ac:dyDescent="0.3">
      <c r="A1" s="21"/>
      <c r="B1" s="112"/>
      <c r="C1" s="112"/>
      <c r="D1" s="113" t="s">
        <v>1</v>
      </c>
      <c r="E1" s="112"/>
      <c r="F1" s="114" t="s">
        <v>97</v>
      </c>
      <c r="G1" s="389" t="s">
        <v>98</v>
      </c>
      <c r="H1" s="389"/>
      <c r="I1" s="115"/>
      <c r="J1" s="114" t="s">
        <v>99</v>
      </c>
      <c r="K1" s="113" t="s">
        <v>100</v>
      </c>
      <c r="L1" s="114" t="s">
        <v>101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 x14ac:dyDescent="0.3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4" t="s">
        <v>90</v>
      </c>
    </row>
    <row r="3" spans="1:70" ht="6.9" customHeight="1" x14ac:dyDescent="0.3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" customHeight="1" x14ac:dyDescent="0.3">
      <c r="B4" s="28"/>
      <c r="C4" s="29"/>
      <c r="D4" s="30" t="s">
        <v>102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" customHeight="1" x14ac:dyDescent="0.3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3.2" x14ac:dyDescent="0.3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 x14ac:dyDescent="0.3">
      <c r="B7" s="28"/>
      <c r="C7" s="29"/>
      <c r="D7" s="29"/>
      <c r="E7" s="381" t="str">
        <f>'Rekapitulace stavby'!K6</f>
        <v>Karlovy Vary, ZŠ Truhlářská, budova školní 9A - odborné učebny</v>
      </c>
      <c r="F7" s="382"/>
      <c r="G7" s="382"/>
      <c r="H7" s="382"/>
      <c r="I7" s="117"/>
      <c r="J7" s="29"/>
      <c r="K7" s="31"/>
    </row>
    <row r="8" spans="1:70" s="1" customFormat="1" ht="13.2" x14ac:dyDescent="0.3">
      <c r="B8" s="41"/>
      <c r="C8" s="42"/>
      <c r="D8" s="37" t="s">
        <v>103</v>
      </c>
      <c r="E8" s="42"/>
      <c r="F8" s="42"/>
      <c r="G8" s="42"/>
      <c r="H8" s="42"/>
      <c r="I8" s="118"/>
      <c r="J8" s="42"/>
      <c r="K8" s="45"/>
    </row>
    <row r="9" spans="1:70" s="1" customFormat="1" ht="36.9" customHeight="1" x14ac:dyDescent="0.3">
      <c r="B9" s="41"/>
      <c r="C9" s="42"/>
      <c r="D9" s="42"/>
      <c r="E9" s="383" t="s">
        <v>2626</v>
      </c>
      <c r="F9" s="384"/>
      <c r="G9" s="384"/>
      <c r="H9" s="384"/>
      <c r="I9" s="118"/>
      <c r="J9" s="42"/>
      <c r="K9" s="45"/>
    </row>
    <row r="10" spans="1:70" s="1" customFormat="1" ht="12" x14ac:dyDescent="0.3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 x14ac:dyDescent="0.3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30</v>
      </c>
      <c r="K11" s="45"/>
    </row>
    <row r="12" spans="1:70" s="1" customFormat="1" ht="14.4" customHeight="1" x14ac:dyDescent="0.3">
      <c r="B12" s="41"/>
      <c r="C12" s="42"/>
      <c r="D12" s="37" t="s">
        <v>24</v>
      </c>
      <c r="E12" s="42"/>
      <c r="F12" s="35" t="s">
        <v>25</v>
      </c>
      <c r="G12" s="42"/>
      <c r="H12" s="42"/>
      <c r="I12" s="119" t="s">
        <v>26</v>
      </c>
      <c r="J12" s="120" t="str">
        <f>'Rekapitulace stavby'!AN8</f>
        <v>20. 6. 2018</v>
      </c>
      <c r="K12" s="45"/>
    </row>
    <row r="13" spans="1:70" s="1" customFormat="1" ht="10.8" customHeight="1" x14ac:dyDescent="0.3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 x14ac:dyDescent="0.3">
      <c r="B14" s="41"/>
      <c r="C14" s="42"/>
      <c r="D14" s="37" t="s">
        <v>28</v>
      </c>
      <c r="E14" s="42"/>
      <c r="F14" s="42"/>
      <c r="G14" s="42"/>
      <c r="H14" s="42"/>
      <c r="I14" s="119" t="s">
        <v>29</v>
      </c>
      <c r="J14" s="35" t="s">
        <v>30</v>
      </c>
      <c r="K14" s="45"/>
    </row>
    <row r="15" spans="1:70" s="1" customFormat="1" ht="18" customHeight="1" x14ac:dyDescent="0.3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30</v>
      </c>
      <c r="K15" s="45"/>
    </row>
    <row r="16" spans="1:70" s="1" customFormat="1" ht="6.9" customHeight="1" x14ac:dyDescent="0.3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 x14ac:dyDescent="0.3">
      <c r="B17" s="41"/>
      <c r="C17" s="42"/>
      <c r="D17" s="37" t="s">
        <v>33</v>
      </c>
      <c r="E17" s="42"/>
      <c r="F17" s="42"/>
      <c r="G17" s="42"/>
      <c r="H17" s="42"/>
      <c r="I17" s="119" t="s">
        <v>29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 x14ac:dyDescent="0.3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 x14ac:dyDescent="0.3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 x14ac:dyDescent="0.3">
      <c r="B20" s="41"/>
      <c r="C20" s="42"/>
      <c r="D20" s="37" t="s">
        <v>35</v>
      </c>
      <c r="E20" s="42"/>
      <c r="F20" s="42"/>
      <c r="G20" s="42"/>
      <c r="H20" s="42"/>
      <c r="I20" s="119" t="s">
        <v>29</v>
      </c>
      <c r="J20" s="35" t="s">
        <v>30</v>
      </c>
      <c r="K20" s="45"/>
    </row>
    <row r="21" spans="2:11" s="1" customFormat="1" ht="18" customHeight="1" x14ac:dyDescent="0.3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30</v>
      </c>
      <c r="K21" s="45"/>
    </row>
    <row r="22" spans="2:11" s="1" customFormat="1" ht="6.9" customHeight="1" x14ac:dyDescent="0.3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 x14ac:dyDescent="0.3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 x14ac:dyDescent="0.3">
      <c r="B24" s="121"/>
      <c r="C24" s="122"/>
      <c r="D24" s="122"/>
      <c r="E24" s="350" t="s">
        <v>30</v>
      </c>
      <c r="F24" s="350"/>
      <c r="G24" s="350"/>
      <c r="H24" s="350"/>
      <c r="I24" s="123"/>
      <c r="J24" s="122"/>
      <c r="K24" s="124"/>
    </row>
    <row r="25" spans="2:11" s="1" customFormat="1" ht="6.9" customHeight="1" x14ac:dyDescent="0.3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" customHeight="1" x14ac:dyDescent="0.3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 x14ac:dyDescent="0.3">
      <c r="B27" s="41"/>
      <c r="C27" s="42"/>
      <c r="D27" s="127" t="s">
        <v>40</v>
      </c>
      <c r="E27" s="42"/>
      <c r="F27" s="42"/>
      <c r="G27" s="42"/>
      <c r="H27" s="42"/>
      <c r="I27" s="118"/>
      <c r="J27" s="128">
        <f>ROUND(J83,2)</f>
        <v>0</v>
      </c>
      <c r="K27" s="45"/>
    </row>
    <row r="28" spans="2:11" s="1" customFormat="1" ht="6.9" customHeight="1" x14ac:dyDescent="0.3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 x14ac:dyDescent="0.3">
      <c r="B29" s="41"/>
      <c r="C29" s="42"/>
      <c r="D29" s="42"/>
      <c r="E29" s="42"/>
      <c r="F29" s="46" t="s">
        <v>42</v>
      </c>
      <c r="G29" s="42"/>
      <c r="H29" s="42"/>
      <c r="I29" s="129" t="s">
        <v>41</v>
      </c>
      <c r="J29" s="46" t="s">
        <v>43</v>
      </c>
      <c r="K29" s="45"/>
    </row>
    <row r="30" spans="2:11" s="1" customFormat="1" ht="14.4" customHeight="1" x14ac:dyDescent="0.3">
      <c r="B30" s="41"/>
      <c r="C30" s="42"/>
      <c r="D30" s="49" t="s">
        <v>44</v>
      </c>
      <c r="E30" s="49" t="s">
        <v>45</v>
      </c>
      <c r="F30" s="130">
        <f>ROUND(SUM(BE83:BE119), 2)</f>
        <v>0</v>
      </c>
      <c r="G30" s="42"/>
      <c r="H30" s="42"/>
      <c r="I30" s="131">
        <v>0.21</v>
      </c>
      <c r="J30" s="130">
        <f>ROUND(ROUND((SUM(BE83:BE119)), 2)*I30, 2)</f>
        <v>0</v>
      </c>
      <c r="K30" s="45"/>
    </row>
    <row r="31" spans="2:11" s="1" customFormat="1" ht="14.4" customHeight="1" x14ac:dyDescent="0.3">
      <c r="B31" s="41"/>
      <c r="C31" s="42"/>
      <c r="D31" s="42"/>
      <c r="E31" s="49" t="s">
        <v>46</v>
      </c>
      <c r="F31" s="130">
        <f>ROUND(SUM(BF83:BF119), 2)</f>
        <v>0</v>
      </c>
      <c r="G31" s="42"/>
      <c r="H31" s="42"/>
      <c r="I31" s="131">
        <v>0.15</v>
      </c>
      <c r="J31" s="130">
        <f>ROUND(ROUND((SUM(BF83:BF119)), 2)*I31, 2)</f>
        <v>0</v>
      </c>
      <c r="K31" s="45"/>
    </row>
    <row r="32" spans="2:11" s="1" customFormat="1" ht="14.4" hidden="1" customHeight="1" x14ac:dyDescent="0.3">
      <c r="B32" s="41"/>
      <c r="C32" s="42"/>
      <c r="D32" s="42"/>
      <c r="E32" s="49" t="s">
        <v>47</v>
      </c>
      <c r="F32" s="130">
        <f>ROUND(SUM(BG83:BG119),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 x14ac:dyDescent="0.3">
      <c r="B33" s="41"/>
      <c r="C33" s="42"/>
      <c r="D33" s="42"/>
      <c r="E33" s="49" t="s">
        <v>48</v>
      </c>
      <c r="F33" s="130">
        <f>ROUND(SUM(BH83:BH119),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" hidden="1" customHeight="1" x14ac:dyDescent="0.3">
      <c r="B34" s="41"/>
      <c r="C34" s="42"/>
      <c r="D34" s="42"/>
      <c r="E34" s="49" t="s">
        <v>49</v>
      </c>
      <c r="F34" s="130">
        <f>ROUND(SUM(BI83:BI119),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" customHeight="1" x14ac:dyDescent="0.3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 x14ac:dyDescent="0.3">
      <c r="B36" s="41"/>
      <c r="C36" s="132"/>
      <c r="D36" s="133" t="s">
        <v>50</v>
      </c>
      <c r="E36" s="79"/>
      <c r="F36" s="79"/>
      <c r="G36" s="134" t="s">
        <v>51</v>
      </c>
      <c r="H36" s="135" t="s">
        <v>52</v>
      </c>
      <c r="I36" s="136"/>
      <c r="J36" s="137">
        <f>SUM(J27:J34)</f>
        <v>0</v>
      </c>
      <c r="K36" s="138"/>
    </row>
    <row r="37" spans="2:11" s="1" customFormat="1" ht="14.4" customHeight="1" x14ac:dyDescent="0.3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" customHeight="1" x14ac:dyDescent="0.3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" customHeight="1" x14ac:dyDescent="0.3">
      <c r="B42" s="41"/>
      <c r="C42" s="30" t="s">
        <v>105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" customHeight="1" x14ac:dyDescent="0.3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 x14ac:dyDescent="0.3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 x14ac:dyDescent="0.3">
      <c r="B45" s="41"/>
      <c r="C45" s="42"/>
      <c r="D45" s="42"/>
      <c r="E45" s="381" t="str">
        <f>E7</f>
        <v>Karlovy Vary, ZŠ Truhlářská, budova školní 9A - odborné učebny</v>
      </c>
      <c r="F45" s="382"/>
      <c r="G45" s="382"/>
      <c r="H45" s="382"/>
      <c r="I45" s="118"/>
      <c r="J45" s="42"/>
      <c r="K45" s="45"/>
    </row>
    <row r="46" spans="2:11" s="1" customFormat="1" ht="14.4" customHeight="1" x14ac:dyDescent="0.3">
      <c r="B46" s="41"/>
      <c r="C46" s="37" t="s">
        <v>103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 x14ac:dyDescent="0.3">
      <c r="B47" s="41"/>
      <c r="C47" s="42"/>
      <c r="D47" s="42"/>
      <c r="E47" s="383" t="str">
        <f>E9</f>
        <v>Cz - Vytápění</v>
      </c>
      <c r="F47" s="384"/>
      <c r="G47" s="384"/>
      <c r="H47" s="384"/>
      <c r="I47" s="118"/>
      <c r="J47" s="42"/>
      <c r="K47" s="45"/>
    </row>
    <row r="48" spans="2:11" s="1" customFormat="1" ht="6.9" customHeight="1" x14ac:dyDescent="0.3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 x14ac:dyDescent="0.3">
      <c r="B49" s="41"/>
      <c r="C49" s="37" t="s">
        <v>24</v>
      </c>
      <c r="D49" s="42"/>
      <c r="E49" s="42"/>
      <c r="F49" s="35" t="str">
        <f>F12</f>
        <v>Karlovy Vary</v>
      </c>
      <c r="G49" s="42"/>
      <c r="H49" s="42"/>
      <c r="I49" s="119" t="s">
        <v>26</v>
      </c>
      <c r="J49" s="120" t="str">
        <f>IF(J12="","",J12)</f>
        <v>20. 6. 2018</v>
      </c>
      <c r="K49" s="45"/>
    </row>
    <row r="50" spans="2:47" s="1" customFormat="1" ht="6.9" customHeight="1" x14ac:dyDescent="0.3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3.2" x14ac:dyDescent="0.3">
      <c r="B51" s="41"/>
      <c r="C51" s="37" t="s">
        <v>28</v>
      </c>
      <c r="D51" s="42"/>
      <c r="E51" s="42"/>
      <c r="F51" s="35" t="str">
        <f>E15</f>
        <v>Statutární město Karlovy Vary</v>
      </c>
      <c r="G51" s="42"/>
      <c r="H51" s="42"/>
      <c r="I51" s="119" t="s">
        <v>35</v>
      </c>
      <c r="J51" s="350" t="str">
        <f>E21</f>
        <v>BPO spol. s r.o.,Lidická 1239,36317 OSTROV</v>
      </c>
      <c r="K51" s="45"/>
    </row>
    <row r="52" spans="2:47" s="1" customFormat="1" ht="14.4" customHeight="1" x14ac:dyDescent="0.3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385"/>
      <c r="K52" s="45"/>
    </row>
    <row r="53" spans="2:47" s="1" customFormat="1" ht="10.35" customHeight="1" x14ac:dyDescent="0.3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 x14ac:dyDescent="0.3">
      <c r="B54" s="41"/>
      <c r="C54" s="144" t="s">
        <v>106</v>
      </c>
      <c r="D54" s="132"/>
      <c r="E54" s="132"/>
      <c r="F54" s="132"/>
      <c r="G54" s="132"/>
      <c r="H54" s="132"/>
      <c r="I54" s="145"/>
      <c r="J54" s="146" t="s">
        <v>107</v>
      </c>
      <c r="K54" s="147"/>
    </row>
    <row r="55" spans="2:47" s="1" customFormat="1" ht="10.35" customHeight="1" x14ac:dyDescent="0.3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 x14ac:dyDescent="0.3">
      <c r="B56" s="41"/>
      <c r="C56" s="148" t="s">
        <v>108</v>
      </c>
      <c r="D56" s="42"/>
      <c r="E56" s="42"/>
      <c r="F56" s="42"/>
      <c r="G56" s="42"/>
      <c r="H56" s="42"/>
      <c r="I56" s="118"/>
      <c r="J56" s="128">
        <f>J83</f>
        <v>0</v>
      </c>
      <c r="K56" s="45"/>
      <c r="AU56" s="24" t="s">
        <v>109</v>
      </c>
    </row>
    <row r="57" spans="2:47" s="7" customFormat="1" ht="24.9" customHeight="1" x14ac:dyDescent="0.3">
      <c r="B57" s="149"/>
      <c r="C57" s="150"/>
      <c r="D57" s="151" t="s">
        <v>110</v>
      </c>
      <c r="E57" s="152"/>
      <c r="F57" s="152"/>
      <c r="G57" s="152"/>
      <c r="H57" s="152"/>
      <c r="I57" s="153"/>
      <c r="J57" s="154">
        <f>J84</f>
        <v>0</v>
      </c>
      <c r="K57" s="155"/>
    </row>
    <row r="58" spans="2:47" s="8" customFormat="1" ht="19.95" customHeight="1" x14ac:dyDescent="0.3">
      <c r="B58" s="156"/>
      <c r="C58" s="157"/>
      <c r="D58" s="158" t="s">
        <v>2627</v>
      </c>
      <c r="E58" s="159"/>
      <c r="F58" s="159"/>
      <c r="G58" s="159"/>
      <c r="H58" s="159"/>
      <c r="I58" s="160"/>
      <c r="J58" s="161">
        <f>J85</f>
        <v>0</v>
      </c>
      <c r="K58" s="162"/>
    </row>
    <row r="59" spans="2:47" s="8" customFormat="1" ht="14.85" customHeight="1" x14ac:dyDescent="0.3">
      <c r="B59" s="156"/>
      <c r="C59" s="157"/>
      <c r="D59" s="158" t="s">
        <v>2628</v>
      </c>
      <c r="E59" s="159"/>
      <c r="F59" s="159"/>
      <c r="G59" s="159"/>
      <c r="H59" s="159"/>
      <c r="I59" s="160"/>
      <c r="J59" s="161">
        <f>J87</f>
        <v>0</v>
      </c>
      <c r="K59" s="162"/>
    </row>
    <row r="60" spans="2:47" s="7" customFormat="1" ht="24.9" customHeight="1" x14ac:dyDescent="0.3">
      <c r="B60" s="149"/>
      <c r="C60" s="150"/>
      <c r="D60" s="151" t="s">
        <v>125</v>
      </c>
      <c r="E60" s="152"/>
      <c r="F60" s="152"/>
      <c r="G60" s="152"/>
      <c r="H60" s="152"/>
      <c r="I60" s="153"/>
      <c r="J60" s="154">
        <f>J92</f>
        <v>0</v>
      </c>
      <c r="K60" s="155"/>
    </row>
    <row r="61" spans="2:47" s="8" customFormat="1" ht="19.95" customHeight="1" x14ac:dyDescent="0.3">
      <c r="B61" s="156"/>
      <c r="C61" s="157"/>
      <c r="D61" s="158" t="s">
        <v>2629</v>
      </c>
      <c r="E61" s="159"/>
      <c r="F61" s="159"/>
      <c r="G61" s="159"/>
      <c r="H61" s="159"/>
      <c r="I61" s="160"/>
      <c r="J61" s="161">
        <f>J93</f>
        <v>0</v>
      </c>
      <c r="K61" s="162"/>
    </row>
    <row r="62" spans="2:47" s="8" customFormat="1" ht="19.95" customHeight="1" x14ac:dyDescent="0.3">
      <c r="B62" s="156"/>
      <c r="C62" s="157"/>
      <c r="D62" s="158" t="s">
        <v>2630</v>
      </c>
      <c r="E62" s="159"/>
      <c r="F62" s="159"/>
      <c r="G62" s="159"/>
      <c r="H62" s="159"/>
      <c r="I62" s="160"/>
      <c r="J62" s="161">
        <f>J103</f>
        <v>0</v>
      </c>
      <c r="K62" s="162"/>
    </row>
    <row r="63" spans="2:47" s="8" customFormat="1" ht="19.95" customHeight="1" x14ac:dyDescent="0.3">
      <c r="B63" s="156"/>
      <c r="C63" s="157"/>
      <c r="D63" s="158" t="s">
        <v>2631</v>
      </c>
      <c r="E63" s="159"/>
      <c r="F63" s="159"/>
      <c r="G63" s="159"/>
      <c r="H63" s="159"/>
      <c r="I63" s="160"/>
      <c r="J63" s="161">
        <f>J107</f>
        <v>0</v>
      </c>
      <c r="K63" s="162"/>
    </row>
    <row r="64" spans="2:47" s="1" customFormat="1" ht="21.75" customHeight="1" x14ac:dyDescent="0.3">
      <c r="B64" s="41"/>
      <c r="C64" s="42"/>
      <c r="D64" s="42"/>
      <c r="E64" s="42"/>
      <c r="F64" s="42"/>
      <c r="G64" s="42"/>
      <c r="H64" s="42"/>
      <c r="I64" s="118"/>
      <c r="J64" s="42"/>
      <c r="K64" s="45"/>
    </row>
    <row r="65" spans="2:12" s="1" customFormat="1" ht="6.9" customHeight="1" x14ac:dyDescent="0.3">
      <c r="B65" s="56"/>
      <c r="C65" s="57"/>
      <c r="D65" s="57"/>
      <c r="E65" s="57"/>
      <c r="F65" s="57"/>
      <c r="G65" s="57"/>
      <c r="H65" s="57"/>
      <c r="I65" s="139"/>
      <c r="J65" s="57"/>
      <c r="K65" s="58"/>
    </row>
    <row r="69" spans="2:12" s="1" customFormat="1" ht="6.9" customHeight="1" x14ac:dyDescent="0.3">
      <c r="B69" s="59"/>
      <c r="C69" s="60"/>
      <c r="D69" s="60"/>
      <c r="E69" s="60"/>
      <c r="F69" s="60"/>
      <c r="G69" s="60"/>
      <c r="H69" s="60"/>
      <c r="I69" s="142"/>
      <c r="J69" s="60"/>
      <c r="K69" s="60"/>
      <c r="L69" s="61"/>
    </row>
    <row r="70" spans="2:12" s="1" customFormat="1" ht="36.9" customHeight="1" x14ac:dyDescent="0.3">
      <c r="B70" s="41"/>
      <c r="C70" s="62" t="s">
        <v>143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6.9" customHeight="1" x14ac:dyDescent="0.3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14.4" customHeight="1" x14ac:dyDescent="0.3">
      <c r="B72" s="41"/>
      <c r="C72" s="65" t="s">
        <v>18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16.5" customHeight="1" x14ac:dyDescent="0.3">
      <c r="B73" s="41"/>
      <c r="C73" s="63"/>
      <c r="D73" s="63"/>
      <c r="E73" s="386" t="str">
        <f>E7</f>
        <v>Karlovy Vary, ZŠ Truhlářská, budova školní 9A - odborné učebny</v>
      </c>
      <c r="F73" s="387"/>
      <c r="G73" s="387"/>
      <c r="H73" s="387"/>
      <c r="I73" s="163"/>
      <c r="J73" s="63"/>
      <c r="K73" s="63"/>
      <c r="L73" s="61"/>
    </row>
    <row r="74" spans="2:12" s="1" customFormat="1" ht="14.4" customHeight="1" x14ac:dyDescent="0.3">
      <c r="B74" s="41"/>
      <c r="C74" s="65" t="s">
        <v>103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17.25" customHeight="1" x14ac:dyDescent="0.3">
      <c r="B75" s="41"/>
      <c r="C75" s="63"/>
      <c r="D75" s="63"/>
      <c r="E75" s="361" t="str">
        <f>E9</f>
        <v>Cz - Vytápění</v>
      </c>
      <c r="F75" s="388"/>
      <c r="G75" s="388"/>
      <c r="H75" s="388"/>
      <c r="I75" s="163"/>
      <c r="J75" s="63"/>
      <c r="K75" s="63"/>
      <c r="L75" s="61"/>
    </row>
    <row r="76" spans="2:12" s="1" customFormat="1" ht="6.9" customHeight="1" x14ac:dyDescent="0.3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18" customHeight="1" x14ac:dyDescent="0.3">
      <c r="B77" s="41"/>
      <c r="C77" s="65" t="s">
        <v>24</v>
      </c>
      <c r="D77" s="63"/>
      <c r="E77" s="63"/>
      <c r="F77" s="164" t="str">
        <f>F12</f>
        <v>Karlovy Vary</v>
      </c>
      <c r="G77" s="63"/>
      <c r="H77" s="63"/>
      <c r="I77" s="165" t="s">
        <v>26</v>
      </c>
      <c r="J77" s="73" t="str">
        <f>IF(J12="","",J12)</f>
        <v>20. 6. 2018</v>
      </c>
      <c r="K77" s="63"/>
      <c r="L77" s="61"/>
    </row>
    <row r="78" spans="2:12" s="1" customFormat="1" ht="6.9" customHeight="1" x14ac:dyDescent="0.3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3.2" x14ac:dyDescent="0.3">
      <c r="B79" s="41"/>
      <c r="C79" s="65" t="s">
        <v>28</v>
      </c>
      <c r="D79" s="63"/>
      <c r="E79" s="63"/>
      <c r="F79" s="164" t="str">
        <f>E15</f>
        <v>Statutární město Karlovy Vary</v>
      </c>
      <c r="G79" s="63"/>
      <c r="H79" s="63"/>
      <c r="I79" s="165" t="s">
        <v>35</v>
      </c>
      <c r="J79" s="164" t="str">
        <f>E21</f>
        <v>BPO spol. s r.o.,Lidická 1239,36317 OSTROV</v>
      </c>
      <c r="K79" s="63"/>
      <c r="L79" s="61"/>
    </row>
    <row r="80" spans="2:12" s="1" customFormat="1" ht="14.4" customHeight="1" x14ac:dyDescent="0.3">
      <c r="B80" s="41"/>
      <c r="C80" s="65" t="s">
        <v>33</v>
      </c>
      <c r="D80" s="63"/>
      <c r="E80" s="63"/>
      <c r="F80" s="164" t="str">
        <f>IF(E18="","",E18)</f>
        <v/>
      </c>
      <c r="G80" s="63"/>
      <c r="H80" s="63"/>
      <c r="I80" s="163"/>
      <c r="J80" s="63"/>
      <c r="K80" s="63"/>
      <c r="L80" s="61"/>
    </row>
    <row r="81" spans="2:65" s="1" customFormat="1" ht="10.35" customHeight="1" x14ac:dyDescent="0.3">
      <c r="B81" s="41"/>
      <c r="C81" s="63"/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9" customFormat="1" ht="29.25" customHeight="1" x14ac:dyDescent="0.3">
      <c r="B82" s="166"/>
      <c r="C82" s="167" t="s">
        <v>144</v>
      </c>
      <c r="D82" s="168" t="s">
        <v>59</v>
      </c>
      <c r="E82" s="168" t="s">
        <v>55</v>
      </c>
      <c r="F82" s="168" t="s">
        <v>145</v>
      </c>
      <c r="G82" s="168" t="s">
        <v>146</v>
      </c>
      <c r="H82" s="168" t="s">
        <v>147</v>
      </c>
      <c r="I82" s="169" t="s">
        <v>148</v>
      </c>
      <c r="J82" s="168" t="s">
        <v>107</v>
      </c>
      <c r="K82" s="170" t="s">
        <v>149</v>
      </c>
      <c r="L82" s="171"/>
      <c r="M82" s="81" t="s">
        <v>150</v>
      </c>
      <c r="N82" s="82" t="s">
        <v>44</v>
      </c>
      <c r="O82" s="82" t="s">
        <v>151</v>
      </c>
      <c r="P82" s="82" t="s">
        <v>152</v>
      </c>
      <c r="Q82" s="82" t="s">
        <v>153</v>
      </c>
      <c r="R82" s="82" t="s">
        <v>154</v>
      </c>
      <c r="S82" s="82" t="s">
        <v>155</v>
      </c>
      <c r="T82" s="83" t="s">
        <v>156</v>
      </c>
    </row>
    <row r="83" spans="2:65" s="1" customFormat="1" ht="29.25" customHeight="1" x14ac:dyDescent="0.35">
      <c r="B83" s="41"/>
      <c r="C83" s="87" t="s">
        <v>108</v>
      </c>
      <c r="D83" s="63"/>
      <c r="E83" s="63"/>
      <c r="F83" s="63"/>
      <c r="G83" s="63"/>
      <c r="H83" s="63"/>
      <c r="I83" s="163"/>
      <c r="J83" s="172">
        <f>BK83</f>
        <v>0</v>
      </c>
      <c r="K83" s="63"/>
      <c r="L83" s="61"/>
      <c r="M83" s="84"/>
      <c r="N83" s="85"/>
      <c r="O83" s="85"/>
      <c r="P83" s="173">
        <f>P84+P92</f>
        <v>0</v>
      </c>
      <c r="Q83" s="85"/>
      <c r="R83" s="173">
        <f>R84+R92</f>
        <v>0.59809000000000001</v>
      </c>
      <c r="S83" s="85"/>
      <c r="T83" s="174">
        <f>T84+T92</f>
        <v>2.6784320000000004</v>
      </c>
      <c r="AT83" s="24" t="s">
        <v>73</v>
      </c>
      <c r="AU83" s="24" t="s">
        <v>109</v>
      </c>
      <c r="BK83" s="175">
        <f>BK84+BK92</f>
        <v>0</v>
      </c>
    </row>
    <row r="84" spans="2:65" s="10" customFormat="1" ht="37.35" customHeight="1" x14ac:dyDescent="0.35">
      <c r="B84" s="176"/>
      <c r="C84" s="177"/>
      <c r="D84" s="178" t="s">
        <v>73</v>
      </c>
      <c r="E84" s="179" t="s">
        <v>157</v>
      </c>
      <c r="F84" s="179" t="s">
        <v>158</v>
      </c>
      <c r="G84" s="177"/>
      <c r="H84" s="177"/>
      <c r="I84" s="180"/>
      <c r="J84" s="181">
        <f>BK84</f>
        <v>0</v>
      </c>
      <c r="K84" s="177"/>
      <c r="L84" s="182"/>
      <c r="M84" s="183"/>
      <c r="N84" s="184"/>
      <c r="O84" s="184"/>
      <c r="P84" s="185">
        <f>P85</f>
        <v>0</v>
      </c>
      <c r="Q84" s="184"/>
      <c r="R84" s="185">
        <f>R85</f>
        <v>0</v>
      </c>
      <c r="S84" s="184"/>
      <c r="T84" s="186">
        <f>T85</f>
        <v>0</v>
      </c>
      <c r="AR84" s="187" t="s">
        <v>82</v>
      </c>
      <c r="AT84" s="188" t="s">
        <v>73</v>
      </c>
      <c r="AU84" s="188" t="s">
        <v>74</v>
      </c>
      <c r="AY84" s="187" t="s">
        <v>159</v>
      </c>
      <c r="BK84" s="189">
        <f>BK85</f>
        <v>0</v>
      </c>
    </row>
    <row r="85" spans="2:65" s="10" customFormat="1" ht="19.95" customHeight="1" x14ac:dyDescent="0.35">
      <c r="B85" s="176"/>
      <c r="C85" s="177"/>
      <c r="D85" s="178" t="s">
        <v>73</v>
      </c>
      <c r="E85" s="190" t="s">
        <v>227</v>
      </c>
      <c r="F85" s="190" t="s">
        <v>2632</v>
      </c>
      <c r="G85" s="177"/>
      <c r="H85" s="177"/>
      <c r="I85" s="180"/>
      <c r="J85" s="191">
        <f>BK85</f>
        <v>0</v>
      </c>
      <c r="K85" s="177"/>
      <c r="L85" s="182"/>
      <c r="M85" s="183"/>
      <c r="N85" s="184"/>
      <c r="O85" s="184"/>
      <c r="P85" s="185">
        <f>P86+P87</f>
        <v>0</v>
      </c>
      <c r="Q85" s="184"/>
      <c r="R85" s="185">
        <f>R86+R87</f>
        <v>0</v>
      </c>
      <c r="S85" s="184"/>
      <c r="T85" s="186">
        <f>T86+T87</f>
        <v>0</v>
      </c>
      <c r="AR85" s="187" t="s">
        <v>82</v>
      </c>
      <c r="AT85" s="188" t="s">
        <v>73</v>
      </c>
      <c r="AU85" s="188" t="s">
        <v>82</v>
      </c>
      <c r="AY85" s="187" t="s">
        <v>159</v>
      </c>
      <c r="BK85" s="189">
        <f>BK86+BK87</f>
        <v>0</v>
      </c>
    </row>
    <row r="86" spans="2:65" s="1" customFormat="1" ht="16.5" customHeight="1" x14ac:dyDescent="0.3">
      <c r="B86" s="41"/>
      <c r="C86" s="192" t="s">
        <v>82</v>
      </c>
      <c r="D86" s="192" t="s">
        <v>161</v>
      </c>
      <c r="E86" s="193" t="s">
        <v>2633</v>
      </c>
      <c r="F86" s="194" t="s">
        <v>2634</v>
      </c>
      <c r="G86" s="195" t="s">
        <v>2635</v>
      </c>
      <c r="H86" s="196">
        <v>1</v>
      </c>
      <c r="I86" s="197"/>
      <c r="J86" s="198">
        <f>ROUND(I86*H86,2)</f>
        <v>0</v>
      </c>
      <c r="K86" s="194" t="s">
        <v>30</v>
      </c>
      <c r="L86" s="61"/>
      <c r="M86" s="199" t="s">
        <v>30</v>
      </c>
      <c r="N86" s="200" t="s">
        <v>45</v>
      </c>
      <c r="O86" s="42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4" t="s">
        <v>166</v>
      </c>
      <c r="AT86" s="24" t="s">
        <v>161</v>
      </c>
      <c r="AU86" s="24" t="s">
        <v>84</v>
      </c>
      <c r="AY86" s="24" t="s">
        <v>159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4" t="s">
        <v>82</v>
      </c>
      <c r="BK86" s="203">
        <f>ROUND(I86*H86,2)</f>
        <v>0</v>
      </c>
      <c r="BL86" s="24" t="s">
        <v>166</v>
      </c>
      <c r="BM86" s="24" t="s">
        <v>2636</v>
      </c>
    </row>
    <row r="87" spans="2:65" s="10" customFormat="1" ht="22.35" customHeight="1" x14ac:dyDescent="0.35">
      <c r="B87" s="176"/>
      <c r="C87" s="177"/>
      <c r="D87" s="178" t="s">
        <v>73</v>
      </c>
      <c r="E87" s="190" t="s">
        <v>885</v>
      </c>
      <c r="F87" s="190" t="s">
        <v>2637</v>
      </c>
      <c r="G87" s="177"/>
      <c r="H87" s="177"/>
      <c r="I87" s="180"/>
      <c r="J87" s="191">
        <f>BK87</f>
        <v>0</v>
      </c>
      <c r="K87" s="177"/>
      <c r="L87" s="182"/>
      <c r="M87" s="183"/>
      <c r="N87" s="184"/>
      <c r="O87" s="184"/>
      <c r="P87" s="185">
        <f>SUM(P88:P91)</f>
        <v>0</v>
      </c>
      <c r="Q87" s="184"/>
      <c r="R87" s="185">
        <f>SUM(R88:R91)</f>
        <v>0</v>
      </c>
      <c r="S87" s="184"/>
      <c r="T87" s="186">
        <f>SUM(T88:T91)</f>
        <v>0</v>
      </c>
      <c r="AR87" s="187" t="s">
        <v>82</v>
      </c>
      <c r="AT87" s="188" t="s">
        <v>73</v>
      </c>
      <c r="AU87" s="188" t="s">
        <v>84</v>
      </c>
      <c r="AY87" s="187" t="s">
        <v>159</v>
      </c>
      <c r="BK87" s="189">
        <f>SUM(BK88:BK91)</f>
        <v>0</v>
      </c>
    </row>
    <row r="88" spans="2:65" s="1" customFormat="1" ht="25.5" customHeight="1" x14ac:dyDescent="0.3">
      <c r="B88" s="41"/>
      <c r="C88" s="192" t="s">
        <v>84</v>
      </c>
      <c r="D88" s="192" t="s">
        <v>161</v>
      </c>
      <c r="E88" s="193" t="s">
        <v>1335</v>
      </c>
      <c r="F88" s="194" t="s">
        <v>1336</v>
      </c>
      <c r="G88" s="195" t="s">
        <v>208</v>
      </c>
      <c r="H88" s="196">
        <v>2.6779999999999999</v>
      </c>
      <c r="I88" s="197"/>
      <c r="J88" s="198">
        <f>ROUND(I88*H88,2)</f>
        <v>0</v>
      </c>
      <c r="K88" s="194" t="s">
        <v>165</v>
      </c>
      <c r="L88" s="61"/>
      <c r="M88" s="199" t="s">
        <v>30</v>
      </c>
      <c r="N88" s="200" t="s">
        <v>45</v>
      </c>
      <c r="O88" s="42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4" t="s">
        <v>166</v>
      </c>
      <c r="AT88" s="24" t="s">
        <v>161</v>
      </c>
      <c r="AU88" s="24" t="s">
        <v>187</v>
      </c>
      <c r="AY88" s="24" t="s">
        <v>159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4" t="s">
        <v>82</v>
      </c>
      <c r="BK88" s="203">
        <f>ROUND(I88*H88,2)</f>
        <v>0</v>
      </c>
      <c r="BL88" s="24" t="s">
        <v>166</v>
      </c>
      <c r="BM88" s="24" t="s">
        <v>2638</v>
      </c>
    </row>
    <row r="89" spans="2:65" s="1" customFormat="1" ht="25.5" customHeight="1" x14ac:dyDescent="0.3">
      <c r="B89" s="41"/>
      <c r="C89" s="192" t="s">
        <v>187</v>
      </c>
      <c r="D89" s="192" t="s">
        <v>161</v>
      </c>
      <c r="E89" s="193" t="s">
        <v>1339</v>
      </c>
      <c r="F89" s="194" t="s">
        <v>1340</v>
      </c>
      <c r="G89" s="195" t="s">
        <v>208</v>
      </c>
      <c r="H89" s="196">
        <v>42.847999999999999</v>
      </c>
      <c r="I89" s="197"/>
      <c r="J89" s="198">
        <f>ROUND(I89*H89,2)</f>
        <v>0</v>
      </c>
      <c r="K89" s="194" t="s">
        <v>165</v>
      </c>
      <c r="L89" s="61"/>
      <c r="M89" s="199" t="s">
        <v>30</v>
      </c>
      <c r="N89" s="200" t="s">
        <v>45</v>
      </c>
      <c r="O89" s="42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4" t="s">
        <v>166</v>
      </c>
      <c r="AT89" s="24" t="s">
        <v>161</v>
      </c>
      <c r="AU89" s="24" t="s">
        <v>187</v>
      </c>
      <c r="AY89" s="24" t="s">
        <v>159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4" t="s">
        <v>82</v>
      </c>
      <c r="BK89" s="203">
        <f>ROUND(I89*H89,2)</f>
        <v>0</v>
      </c>
      <c r="BL89" s="24" t="s">
        <v>166</v>
      </c>
      <c r="BM89" s="24" t="s">
        <v>2639</v>
      </c>
    </row>
    <row r="90" spans="2:65" s="12" customFormat="1" ht="12" x14ac:dyDescent="0.3">
      <c r="B90" s="215"/>
      <c r="C90" s="216"/>
      <c r="D90" s="206" t="s">
        <v>168</v>
      </c>
      <c r="E90" s="217" t="s">
        <v>30</v>
      </c>
      <c r="F90" s="218" t="s">
        <v>2640</v>
      </c>
      <c r="G90" s="216"/>
      <c r="H90" s="219">
        <v>42.847999999999999</v>
      </c>
      <c r="I90" s="220"/>
      <c r="J90" s="216"/>
      <c r="K90" s="216"/>
      <c r="L90" s="221"/>
      <c r="M90" s="222"/>
      <c r="N90" s="223"/>
      <c r="O90" s="223"/>
      <c r="P90" s="223"/>
      <c r="Q90" s="223"/>
      <c r="R90" s="223"/>
      <c r="S90" s="223"/>
      <c r="T90" s="224"/>
      <c r="AT90" s="225" t="s">
        <v>168</v>
      </c>
      <c r="AU90" s="225" t="s">
        <v>187</v>
      </c>
      <c r="AV90" s="12" t="s">
        <v>84</v>
      </c>
      <c r="AW90" s="12" t="s">
        <v>37</v>
      </c>
      <c r="AX90" s="12" t="s">
        <v>74</v>
      </c>
      <c r="AY90" s="225" t="s">
        <v>159</v>
      </c>
    </row>
    <row r="91" spans="2:65" s="1" customFormat="1" ht="16.5" customHeight="1" x14ac:dyDescent="0.3">
      <c r="B91" s="41"/>
      <c r="C91" s="192" t="s">
        <v>166</v>
      </c>
      <c r="D91" s="192" t="s">
        <v>161</v>
      </c>
      <c r="E91" s="193" t="s">
        <v>1352</v>
      </c>
      <c r="F91" s="194" t="s">
        <v>1353</v>
      </c>
      <c r="G91" s="195" t="s">
        <v>208</v>
      </c>
      <c r="H91" s="196">
        <v>2.6779999999999999</v>
      </c>
      <c r="I91" s="197"/>
      <c r="J91" s="198">
        <f>ROUND(I91*H91,2)</f>
        <v>0</v>
      </c>
      <c r="K91" s="194" t="s">
        <v>165</v>
      </c>
      <c r="L91" s="61"/>
      <c r="M91" s="199" t="s">
        <v>30</v>
      </c>
      <c r="N91" s="200" t="s">
        <v>45</v>
      </c>
      <c r="O91" s="42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4" t="s">
        <v>166</v>
      </c>
      <c r="AT91" s="24" t="s">
        <v>161</v>
      </c>
      <c r="AU91" s="24" t="s">
        <v>187</v>
      </c>
      <c r="AY91" s="24" t="s">
        <v>159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4" t="s">
        <v>82</v>
      </c>
      <c r="BK91" s="203">
        <f>ROUND(I91*H91,2)</f>
        <v>0</v>
      </c>
      <c r="BL91" s="24" t="s">
        <v>166</v>
      </c>
      <c r="BM91" s="24" t="s">
        <v>2641</v>
      </c>
    </row>
    <row r="92" spans="2:65" s="10" customFormat="1" ht="37.35" customHeight="1" x14ac:dyDescent="0.35">
      <c r="B92" s="176"/>
      <c r="C92" s="177"/>
      <c r="D92" s="178" t="s">
        <v>73</v>
      </c>
      <c r="E92" s="179" t="s">
        <v>1366</v>
      </c>
      <c r="F92" s="179" t="s">
        <v>1367</v>
      </c>
      <c r="G92" s="177"/>
      <c r="H92" s="177"/>
      <c r="I92" s="180"/>
      <c r="J92" s="181">
        <f>BK92</f>
        <v>0</v>
      </c>
      <c r="K92" s="177"/>
      <c r="L92" s="182"/>
      <c r="M92" s="183"/>
      <c r="N92" s="184"/>
      <c r="O92" s="184"/>
      <c r="P92" s="185">
        <f>P93+P103+P107</f>
        <v>0</v>
      </c>
      <c r="Q92" s="184"/>
      <c r="R92" s="185">
        <f>R93+R103+R107</f>
        <v>0.59809000000000001</v>
      </c>
      <c r="S92" s="184"/>
      <c r="T92" s="186">
        <f>T93+T103+T107</f>
        <v>2.6784320000000004</v>
      </c>
      <c r="AR92" s="187" t="s">
        <v>84</v>
      </c>
      <c r="AT92" s="188" t="s">
        <v>73</v>
      </c>
      <c r="AU92" s="188" t="s">
        <v>74</v>
      </c>
      <c r="AY92" s="187" t="s">
        <v>159</v>
      </c>
      <c r="BK92" s="189">
        <f>BK93+BK103+BK107</f>
        <v>0</v>
      </c>
    </row>
    <row r="93" spans="2:65" s="10" customFormat="1" ht="19.95" customHeight="1" x14ac:dyDescent="0.35">
      <c r="B93" s="176"/>
      <c r="C93" s="177"/>
      <c r="D93" s="178" t="s">
        <v>73</v>
      </c>
      <c r="E93" s="190" t="s">
        <v>2642</v>
      </c>
      <c r="F93" s="190" t="s">
        <v>2643</v>
      </c>
      <c r="G93" s="177"/>
      <c r="H93" s="177"/>
      <c r="I93" s="180"/>
      <c r="J93" s="191">
        <f>BK93</f>
        <v>0</v>
      </c>
      <c r="K93" s="177"/>
      <c r="L93" s="182"/>
      <c r="M93" s="183"/>
      <c r="N93" s="184"/>
      <c r="O93" s="184"/>
      <c r="P93" s="185">
        <f>SUM(P94:P102)</f>
        <v>0</v>
      </c>
      <c r="Q93" s="184"/>
      <c r="R93" s="185">
        <f>SUM(R94:R102)</f>
        <v>2.2129999999999997E-2</v>
      </c>
      <c r="S93" s="184"/>
      <c r="T93" s="186">
        <f>SUM(T94:T102)</f>
        <v>7.6200000000000004E-2</v>
      </c>
      <c r="AR93" s="187" t="s">
        <v>84</v>
      </c>
      <c r="AT93" s="188" t="s">
        <v>73</v>
      </c>
      <c r="AU93" s="188" t="s">
        <v>82</v>
      </c>
      <c r="AY93" s="187" t="s">
        <v>159</v>
      </c>
      <c r="BK93" s="189">
        <f>SUM(BK94:BK102)</f>
        <v>0</v>
      </c>
    </row>
    <row r="94" spans="2:65" s="1" customFormat="1" ht="16.5" customHeight="1" x14ac:dyDescent="0.3">
      <c r="B94" s="41"/>
      <c r="C94" s="192" t="s">
        <v>199</v>
      </c>
      <c r="D94" s="192" t="s">
        <v>161</v>
      </c>
      <c r="E94" s="193" t="s">
        <v>2644</v>
      </c>
      <c r="F94" s="194" t="s">
        <v>2645</v>
      </c>
      <c r="G94" s="195" t="s">
        <v>292</v>
      </c>
      <c r="H94" s="196">
        <v>30</v>
      </c>
      <c r="I94" s="197"/>
      <c r="J94" s="198">
        <f>ROUND(I94*H94,2)</f>
        <v>0</v>
      </c>
      <c r="K94" s="194" t="s">
        <v>165</v>
      </c>
      <c r="L94" s="61"/>
      <c r="M94" s="199" t="s">
        <v>30</v>
      </c>
      <c r="N94" s="200" t="s">
        <v>45</v>
      </c>
      <c r="O94" s="42"/>
      <c r="P94" s="201">
        <f>O94*H94</f>
        <v>0</v>
      </c>
      <c r="Q94" s="201">
        <v>4.0000000000000003E-5</v>
      </c>
      <c r="R94" s="201">
        <f>Q94*H94</f>
        <v>1.2000000000000001E-3</v>
      </c>
      <c r="S94" s="201">
        <v>2.5400000000000002E-3</v>
      </c>
      <c r="T94" s="202">
        <f>S94*H94</f>
        <v>7.6200000000000004E-2</v>
      </c>
      <c r="AR94" s="24" t="s">
        <v>271</v>
      </c>
      <c r="AT94" s="24" t="s">
        <v>161</v>
      </c>
      <c r="AU94" s="24" t="s">
        <v>84</v>
      </c>
      <c r="AY94" s="24" t="s">
        <v>159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4" t="s">
        <v>82</v>
      </c>
      <c r="BK94" s="203">
        <f>ROUND(I94*H94,2)</f>
        <v>0</v>
      </c>
      <c r="BL94" s="24" t="s">
        <v>271</v>
      </c>
      <c r="BM94" s="24" t="s">
        <v>2646</v>
      </c>
    </row>
    <row r="95" spans="2:65" s="1" customFormat="1" ht="16.5" customHeight="1" x14ac:dyDescent="0.3">
      <c r="B95" s="41"/>
      <c r="C95" s="192" t="s">
        <v>205</v>
      </c>
      <c r="D95" s="192" t="s">
        <v>161</v>
      </c>
      <c r="E95" s="193" t="s">
        <v>2647</v>
      </c>
      <c r="F95" s="194" t="s">
        <v>2648</v>
      </c>
      <c r="G95" s="195" t="s">
        <v>292</v>
      </c>
      <c r="H95" s="196">
        <v>35</v>
      </c>
      <c r="I95" s="197"/>
      <c r="J95" s="198">
        <f>ROUND(I95*H95,2)</f>
        <v>0</v>
      </c>
      <c r="K95" s="194" t="s">
        <v>165</v>
      </c>
      <c r="L95" s="61"/>
      <c r="M95" s="199" t="s">
        <v>30</v>
      </c>
      <c r="N95" s="200" t="s">
        <v>45</v>
      </c>
      <c r="O95" s="42"/>
      <c r="P95" s="201">
        <f>O95*H95</f>
        <v>0</v>
      </c>
      <c r="Q95" s="201">
        <v>4.6999999999999999E-4</v>
      </c>
      <c r="R95" s="201">
        <f>Q95*H95</f>
        <v>1.6449999999999999E-2</v>
      </c>
      <c r="S95" s="201">
        <v>0</v>
      </c>
      <c r="T95" s="202">
        <f>S95*H95</f>
        <v>0</v>
      </c>
      <c r="AR95" s="24" t="s">
        <v>271</v>
      </c>
      <c r="AT95" s="24" t="s">
        <v>161</v>
      </c>
      <c r="AU95" s="24" t="s">
        <v>84</v>
      </c>
      <c r="AY95" s="24" t="s">
        <v>159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4" t="s">
        <v>82</v>
      </c>
      <c r="BK95" s="203">
        <f>ROUND(I95*H95,2)</f>
        <v>0</v>
      </c>
      <c r="BL95" s="24" t="s">
        <v>271</v>
      </c>
      <c r="BM95" s="24" t="s">
        <v>2649</v>
      </c>
    </row>
    <row r="96" spans="2:65" s="1" customFormat="1" ht="16.5" customHeight="1" x14ac:dyDescent="0.3">
      <c r="B96" s="41"/>
      <c r="C96" s="192" t="s">
        <v>211</v>
      </c>
      <c r="D96" s="192" t="s">
        <v>161</v>
      </c>
      <c r="E96" s="193" t="s">
        <v>2650</v>
      </c>
      <c r="F96" s="194" t="s">
        <v>2651</v>
      </c>
      <c r="G96" s="195" t="s">
        <v>292</v>
      </c>
      <c r="H96" s="196">
        <v>35</v>
      </c>
      <c r="I96" s="197"/>
      <c r="J96" s="198">
        <f>ROUND(I96*H96,2)</f>
        <v>0</v>
      </c>
      <c r="K96" s="194" t="s">
        <v>165</v>
      </c>
      <c r="L96" s="61"/>
      <c r="M96" s="199" t="s">
        <v>30</v>
      </c>
      <c r="N96" s="200" t="s">
        <v>45</v>
      </c>
      <c r="O96" s="42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24" t="s">
        <v>271</v>
      </c>
      <c r="AT96" s="24" t="s">
        <v>161</v>
      </c>
      <c r="AU96" s="24" t="s">
        <v>84</v>
      </c>
      <c r="AY96" s="24" t="s">
        <v>159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4" t="s">
        <v>82</v>
      </c>
      <c r="BK96" s="203">
        <f>ROUND(I96*H96,2)</f>
        <v>0</v>
      </c>
      <c r="BL96" s="24" t="s">
        <v>271</v>
      </c>
      <c r="BM96" s="24" t="s">
        <v>2652</v>
      </c>
    </row>
    <row r="97" spans="2:65" s="1" customFormat="1" ht="16.5" customHeight="1" x14ac:dyDescent="0.3">
      <c r="B97" s="41"/>
      <c r="C97" s="192" t="s">
        <v>217</v>
      </c>
      <c r="D97" s="192" t="s">
        <v>161</v>
      </c>
      <c r="E97" s="193" t="s">
        <v>2653</v>
      </c>
      <c r="F97" s="194" t="s">
        <v>2654</v>
      </c>
      <c r="G97" s="195" t="s">
        <v>456</v>
      </c>
      <c r="H97" s="196">
        <v>28</v>
      </c>
      <c r="I97" s="197"/>
      <c r="J97" s="198">
        <f>ROUND(I97*H97,2)</f>
        <v>0</v>
      </c>
      <c r="K97" s="194" t="s">
        <v>165</v>
      </c>
      <c r="L97" s="61"/>
      <c r="M97" s="199" t="s">
        <v>30</v>
      </c>
      <c r="N97" s="200" t="s">
        <v>45</v>
      </c>
      <c r="O97" s="42"/>
      <c r="P97" s="201">
        <f>O97*H97</f>
        <v>0</v>
      </c>
      <c r="Q97" s="201">
        <v>1.0000000000000001E-5</v>
      </c>
      <c r="R97" s="201">
        <f>Q97*H97</f>
        <v>2.8000000000000003E-4</v>
      </c>
      <c r="S97" s="201">
        <v>0</v>
      </c>
      <c r="T97" s="202">
        <f>S97*H97</f>
        <v>0</v>
      </c>
      <c r="AR97" s="24" t="s">
        <v>166</v>
      </c>
      <c r="AT97" s="24" t="s">
        <v>161</v>
      </c>
      <c r="AU97" s="24" t="s">
        <v>84</v>
      </c>
      <c r="AY97" s="24" t="s">
        <v>159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4" t="s">
        <v>82</v>
      </c>
      <c r="BK97" s="203">
        <f>ROUND(I97*H97,2)</f>
        <v>0</v>
      </c>
      <c r="BL97" s="24" t="s">
        <v>166</v>
      </c>
      <c r="BM97" s="24" t="s">
        <v>2655</v>
      </c>
    </row>
    <row r="98" spans="2:65" s="12" customFormat="1" ht="12" x14ac:dyDescent="0.3">
      <c r="B98" s="215"/>
      <c r="C98" s="216"/>
      <c r="D98" s="206" t="s">
        <v>168</v>
      </c>
      <c r="E98" s="217" t="s">
        <v>30</v>
      </c>
      <c r="F98" s="218" t="s">
        <v>2656</v>
      </c>
      <c r="G98" s="216"/>
      <c r="H98" s="219">
        <v>28</v>
      </c>
      <c r="I98" s="220"/>
      <c r="J98" s="216"/>
      <c r="K98" s="216"/>
      <c r="L98" s="221"/>
      <c r="M98" s="222"/>
      <c r="N98" s="223"/>
      <c r="O98" s="223"/>
      <c r="P98" s="223"/>
      <c r="Q98" s="223"/>
      <c r="R98" s="223"/>
      <c r="S98" s="223"/>
      <c r="T98" s="224"/>
      <c r="AT98" s="225" t="s">
        <v>168</v>
      </c>
      <c r="AU98" s="225" t="s">
        <v>84</v>
      </c>
      <c r="AV98" s="12" t="s">
        <v>84</v>
      </c>
      <c r="AW98" s="12" t="s">
        <v>37</v>
      </c>
      <c r="AX98" s="12" t="s">
        <v>74</v>
      </c>
      <c r="AY98" s="225" t="s">
        <v>159</v>
      </c>
    </row>
    <row r="99" spans="2:65" s="13" customFormat="1" ht="12" x14ac:dyDescent="0.3">
      <c r="B99" s="226"/>
      <c r="C99" s="227"/>
      <c r="D99" s="206" t="s">
        <v>168</v>
      </c>
      <c r="E99" s="228" t="s">
        <v>30</v>
      </c>
      <c r="F99" s="229" t="s">
        <v>186</v>
      </c>
      <c r="G99" s="227"/>
      <c r="H99" s="230">
        <v>28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AT99" s="236" t="s">
        <v>168</v>
      </c>
      <c r="AU99" s="236" t="s">
        <v>84</v>
      </c>
      <c r="AV99" s="13" t="s">
        <v>166</v>
      </c>
      <c r="AW99" s="13" t="s">
        <v>37</v>
      </c>
      <c r="AX99" s="13" t="s">
        <v>82</v>
      </c>
      <c r="AY99" s="236" t="s">
        <v>159</v>
      </c>
    </row>
    <row r="100" spans="2:65" s="1" customFormat="1" ht="16.5" customHeight="1" x14ac:dyDescent="0.3">
      <c r="B100" s="41"/>
      <c r="C100" s="237" t="s">
        <v>227</v>
      </c>
      <c r="D100" s="237" t="s">
        <v>422</v>
      </c>
      <c r="E100" s="238" t="s">
        <v>2657</v>
      </c>
      <c r="F100" s="239" t="s">
        <v>2658</v>
      </c>
      <c r="G100" s="240" t="s">
        <v>456</v>
      </c>
      <c r="H100" s="241">
        <v>28</v>
      </c>
      <c r="I100" s="242"/>
      <c r="J100" s="243">
        <f>ROUND(I100*H100,2)</f>
        <v>0</v>
      </c>
      <c r="K100" s="239" t="s">
        <v>30</v>
      </c>
      <c r="L100" s="244"/>
      <c r="M100" s="245" t="s">
        <v>30</v>
      </c>
      <c r="N100" s="246" t="s">
        <v>45</v>
      </c>
      <c r="O100" s="42"/>
      <c r="P100" s="201">
        <f>O100*H100</f>
        <v>0</v>
      </c>
      <c r="Q100" s="201">
        <v>1.4999999999999999E-4</v>
      </c>
      <c r="R100" s="201">
        <f>Q100*H100</f>
        <v>4.1999999999999997E-3</v>
      </c>
      <c r="S100" s="201">
        <v>0</v>
      </c>
      <c r="T100" s="202">
        <f>S100*H100</f>
        <v>0</v>
      </c>
      <c r="AR100" s="24" t="s">
        <v>217</v>
      </c>
      <c r="AT100" s="24" t="s">
        <v>422</v>
      </c>
      <c r="AU100" s="24" t="s">
        <v>84</v>
      </c>
      <c r="AY100" s="24" t="s">
        <v>159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4" t="s">
        <v>82</v>
      </c>
      <c r="BK100" s="203">
        <f>ROUND(I100*H100,2)</f>
        <v>0</v>
      </c>
      <c r="BL100" s="24" t="s">
        <v>166</v>
      </c>
      <c r="BM100" s="24" t="s">
        <v>2659</v>
      </c>
    </row>
    <row r="101" spans="2:65" s="1" customFormat="1" ht="25.5" customHeight="1" x14ac:dyDescent="0.3">
      <c r="B101" s="41"/>
      <c r="C101" s="192" t="s">
        <v>233</v>
      </c>
      <c r="D101" s="192" t="s">
        <v>161</v>
      </c>
      <c r="E101" s="193" t="s">
        <v>2660</v>
      </c>
      <c r="F101" s="194" t="s">
        <v>2661</v>
      </c>
      <c r="G101" s="195" t="s">
        <v>208</v>
      </c>
      <c r="H101" s="196">
        <v>7.5999999999999998E-2</v>
      </c>
      <c r="I101" s="197"/>
      <c r="J101" s="198">
        <f>ROUND(I101*H101,2)</f>
        <v>0</v>
      </c>
      <c r="K101" s="194" t="s">
        <v>165</v>
      </c>
      <c r="L101" s="61"/>
      <c r="M101" s="199" t="s">
        <v>30</v>
      </c>
      <c r="N101" s="200" t="s">
        <v>45</v>
      </c>
      <c r="O101" s="42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24" t="s">
        <v>271</v>
      </c>
      <c r="AT101" s="24" t="s">
        <v>161</v>
      </c>
      <c r="AU101" s="24" t="s">
        <v>84</v>
      </c>
      <c r="AY101" s="24" t="s">
        <v>159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4" t="s">
        <v>82</v>
      </c>
      <c r="BK101" s="203">
        <f>ROUND(I101*H101,2)</f>
        <v>0</v>
      </c>
      <c r="BL101" s="24" t="s">
        <v>271</v>
      </c>
      <c r="BM101" s="24" t="s">
        <v>2662</v>
      </c>
    </row>
    <row r="102" spans="2:65" s="1" customFormat="1" ht="38.25" customHeight="1" x14ac:dyDescent="0.3">
      <c r="B102" s="41"/>
      <c r="C102" s="192" t="s">
        <v>238</v>
      </c>
      <c r="D102" s="192" t="s">
        <v>161</v>
      </c>
      <c r="E102" s="193" t="s">
        <v>2663</v>
      </c>
      <c r="F102" s="194" t="s">
        <v>2664</v>
      </c>
      <c r="G102" s="195" t="s">
        <v>208</v>
      </c>
      <c r="H102" s="196">
        <v>0.01</v>
      </c>
      <c r="I102" s="197"/>
      <c r="J102" s="198">
        <f>ROUND(I102*H102,2)</f>
        <v>0</v>
      </c>
      <c r="K102" s="194" t="s">
        <v>165</v>
      </c>
      <c r="L102" s="61"/>
      <c r="M102" s="199" t="s">
        <v>30</v>
      </c>
      <c r="N102" s="200" t="s">
        <v>45</v>
      </c>
      <c r="O102" s="42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24" t="s">
        <v>271</v>
      </c>
      <c r="AT102" s="24" t="s">
        <v>161</v>
      </c>
      <c r="AU102" s="24" t="s">
        <v>84</v>
      </c>
      <c r="AY102" s="24" t="s">
        <v>159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24" t="s">
        <v>82</v>
      </c>
      <c r="BK102" s="203">
        <f>ROUND(I102*H102,2)</f>
        <v>0</v>
      </c>
      <c r="BL102" s="24" t="s">
        <v>271</v>
      </c>
      <c r="BM102" s="24" t="s">
        <v>2665</v>
      </c>
    </row>
    <row r="103" spans="2:65" s="10" customFormat="1" ht="29.85" customHeight="1" x14ac:dyDescent="0.35">
      <c r="B103" s="176"/>
      <c r="C103" s="177"/>
      <c r="D103" s="178" t="s">
        <v>73</v>
      </c>
      <c r="E103" s="190" t="s">
        <v>2666</v>
      </c>
      <c r="F103" s="190" t="s">
        <v>2667</v>
      </c>
      <c r="G103" s="177"/>
      <c r="H103" s="177"/>
      <c r="I103" s="180"/>
      <c r="J103" s="191">
        <f>BK103</f>
        <v>0</v>
      </c>
      <c r="K103" s="177"/>
      <c r="L103" s="182"/>
      <c r="M103" s="183"/>
      <c r="N103" s="184"/>
      <c r="O103" s="184"/>
      <c r="P103" s="185">
        <f>SUM(P104:P106)</f>
        <v>0</v>
      </c>
      <c r="Q103" s="184"/>
      <c r="R103" s="185">
        <f>SUM(R104:R106)</f>
        <v>1.4E-2</v>
      </c>
      <c r="S103" s="184"/>
      <c r="T103" s="186">
        <f>SUM(T104:T106)</f>
        <v>0</v>
      </c>
      <c r="AR103" s="187" t="s">
        <v>84</v>
      </c>
      <c r="AT103" s="188" t="s">
        <v>73</v>
      </c>
      <c r="AU103" s="188" t="s">
        <v>82</v>
      </c>
      <c r="AY103" s="187" t="s">
        <v>159</v>
      </c>
      <c r="BK103" s="189">
        <f>SUM(BK104:BK106)</f>
        <v>0</v>
      </c>
    </row>
    <row r="104" spans="2:65" s="1" customFormat="1" ht="16.5" customHeight="1" x14ac:dyDescent="0.3">
      <c r="B104" s="41"/>
      <c r="C104" s="192" t="s">
        <v>242</v>
      </c>
      <c r="D104" s="192" t="s">
        <v>161</v>
      </c>
      <c r="E104" s="193" t="s">
        <v>2668</v>
      </c>
      <c r="F104" s="194" t="s">
        <v>2669</v>
      </c>
      <c r="G104" s="195" t="s">
        <v>456</v>
      </c>
      <c r="H104" s="196">
        <v>14</v>
      </c>
      <c r="I104" s="197"/>
      <c r="J104" s="198">
        <f>ROUND(I104*H104,2)</f>
        <v>0</v>
      </c>
      <c r="K104" s="194" t="s">
        <v>30</v>
      </c>
      <c r="L104" s="61"/>
      <c r="M104" s="199" t="s">
        <v>30</v>
      </c>
      <c r="N104" s="200" t="s">
        <v>45</v>
      </c>
      <c r="O104" s="42"/>
      <c r="P104" s="201">
        <f>O104*H104</f>
        <v>0</v>
      </c>
      <c r="Q104" s="201">
        <v>1.3999999999999999E-4</v>
      </c>
      <c r="R104" s="201">
        <f>Q104*H104</f>
        <v>1.9599999999999999E-3</v>
      </c>
      <c r="S104" s="201">
        <v>0</v>
      </c>
      <c r="T104" s="202">
        <f>S104*H104</f>
        <v>0</v>
      </c>
      <c r="AR104" s="24" t="s">
        <v>271</v>
      </c>
      <c r="AT104" s="24" t="s">
        <v>161</v>
      </c>
      <c r="AU104" s="24" t="s">
        <v>84</v>
      </c>
      <c r="AY104" s="24" t="s">
        <v>159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24" t="s">
        <v>82</v>
      </c>
      <c r="BK104" s="203">
        <f>ROUND(I104*H104,2)</f>
        <v>0</v>
      </c>
      <c r="BL104" s="24" t="s">
        <v>271</v>
      </c>
      <c r="BM104" s="24" t="s">
        <v>2670</v>
      </c>
    </row>
    <row r="105" spans="2:65" s="1" customFormat="1" ht="16.5" customHeight="1" x14ac:dyDescent="0.3">
      <c r="B105" s="41"/>
      <c r="C105" s="192" t="s">
        <v>250</v>
      </c>
      <c r="D105" s="192" t="s">
        <v>161</v>
      </c>
      <c r="E105" s="193" t="s">
        <v>2671</v>
      </c>
      <c r="F105" s="194" t="s">
        <v>2672</v>
      </c>
      <c r="G105" s="195" t="s">
        <v>456</v>
      </c>
      <c r="H105" s="196">
        <v>14</v>
      </c>
      <c r="I105" s="197"/>
      <c r="J105" s="198">
        <f>ROUND(I105*H105,2)</f>
        <v>0</v>
      </c>
      <c r="K105" s="194" t="s">
        <v>165</v>
      </c>
      <c r="L105" s="61"/>
      <c r="M105" s="199" t="s">
        <v>30</v>
      </c>
      <c r="N105" s="200" t="s">
        <v>45</v>
      </c>
      <c r="O105" s="42"/>
      <c r="P105" s="201">
        <f>O105*H105</f>
        <v>0</v>
      </c>
      <c r="Q105" s="201">
        <v>8.5999999999999998E-4</v>
      </c>
      <c r="R105" s="201">
        <f>Q105*H105</f>
        <v>1.204E-2</v>
      </c>
      <c r="S105" s="201">
        <v>0</v>
      </c>
      <c r="T105" s="202">
        <f>S105*H105</f>
        <v>0</v>
      </c>
      <c r="AR105" s="24" t="s">
        <v>271</v>
      </c>
      <c r="AT105" s="24" t="s">
        <v>161</v>
      </c>
      <c r="AU105" s="24" t="s">
        <v>84</v>
      </c>
      <c r="AY105" s="24" t="s">
        <v>159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4" t="s">
        <v>82</v>
      </c>
      <c r="BK105" s="203">
        <f>ROUND(I105*H105,2)</f>
        <v>0</v>
      </c>
      <c r="BL105" s="24" t="s">
        <v>271</v>
      </c>
      <c r="BM105" s="24" t="s">
        <v>2673</v>
      </c>
    </row>
    <row r="106" spans="2:65" s="1" customFormat="1" ht="25.5" customHeight="1" x14ac:dyDescent="0.3">
      <c r="B106" s="41"/>
      <c r="C106" s="192" t="s">
        <v>257</v>
      </c>
      <c r="D106" s="192" t="s">
        <v>161</v>
      </c>
      <c r="E106" s="193" t="s">
        <v>2674</v>
      </c>
      <c r="F106" s="194" t="s">
        <v>2675</v>
      </c>
      <c r="G106" s="195" t="s">
        <v>208</v>
      </c>
      <c r="H106" s="196">
        <v>5.0000000000000001E-3</v>
      </c>
      <c r="I106" s="197"/>
      <c r="J106" s="198">
        <f>ROUND(I106*H106,2)</f>
        <v>0</v>
      </c>
      <c r="K106" s="194" t="s">
        <v>165</v>
      </c>
      <c r="L106" s="61"/>
      <c r="M106" s="199" t="s">
        <v>30</v>
      </c>
      <c r="N106" s="200" t="s">
        <v>45</v>
      </c>
      <c r="O106" s="42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24" t="s">
        <v>271</v>
      </c>
      <c r="AT106" s="24" t="s">
        <v>161</v>
      </c>
      <c r="AU106" s="24" t="s">
        <v>84</v>
      </c>
      <c r="AY106" s="24" t="s">
        <v>159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4" t="s">
        <v>82</v>
      </c>
      <c r="BK106" s="203">
        <f>ROUND(I106*H106,2)</f>
        <v>0</v>
      </c>
      <c r="BL106" s="24" t="s">
        <v>271</v>
      </c>
      <c r="BM106" s="24" t="s">
        <v>2676</v>
      </c>
    </row>
    <row r="107" spans="2:65" s="10" customFormat="1" ht="29.85" customHeight="1" x14ac:dyDescent="0.35">
      <c r="B107" s="176"/>
      <c r="C107" s="177"/>
      <c r="D107" s="178" t="s">
        <v>73</v>
      </c>
      <c r="E107" s="190" t="s">
        <v>2677</v>
      </c>
      <c r="F107" s="190" t="s">
        <v>2678</v>
      </c>
      <c r="G107" s="177"/>
      <c r="H107" s="177"/>
      <c r="I107" s="180"/>
      <c r="J107" s="191">
        <f>BK107</f>
        <v>0</v>
      </c>
      <c r="K107" s="177"/>
      <c r="L107" s="182"/>
      <c r="M107" s="183"/>
      <c r="N107" s="184"/>
      <c r="O107" s="184"/>
      <c r="P107" s="185">
        <f>SUM(P108:P119)</f>
        <v>0</v>
      </c>
      <c r="Q107" s="184"/>
      <c r="R107" s="185">
        <f>SUM(R108:R119)</f>
        <v>0.56196000000000002</v>
      </c>
      <c r="S107" s="184"/>
      <c r="T107" s="186">
        <f>SUM(T108:T119)</f>
        <v>2.6022320000000003</v>
      </c>
      <c r="AR107" s="187" t="s">
        <v>84</v>
      </c>
      <c r="AT107" s="188" t="s">
        <v>73</v>
      </c>
      <c r="AU107" s="188" t="s">
        <v>82</v>
      </c>
      <c r="AY107" s="187" t="s">
        <v>159</v>
      </c>
      <c r="BK107" s="189">
        <f>SUM(BK108:BK119)</f>
        <v>0</v>
      </c>
    </row>
    <row r="108" spans="2:65" s="1" customFormat="1" ht="25.5" customHeight="1" x14ac:dyDescent="0.3">
      <c r="B108" s="41"/>
      <c r="C108" s="192" t="s">
        <v>10</v>
      </c>
      <c r="D108" s="192" t="s">
        <v>161</v>
      </c>
      <c r="E108" s="193" t="s">
        <v>2679</v>
      </c>
      <c r="F108" s="194" t="s">
        <v>2680</v>
      </c>
      <c r="G108" s="195" t="s">
        <v>456</v>
      </c>
      <c r="H108" s="196">
        <v>14</v>
      </c>
      <c r="I108" s="197"/>
      <c r="J108" s="198">
        <f>ROUND(I108*H108,2)</f>
        <v>0</v>
      </c>
      <c r="K108" s="194" t="s">
        <v>165</v>
      </c>
      <c r="L108" s="61"/>
      <c r="M108" s="199" t="s">
        <v>30</v>
      </c>
      <c r="N108" s="200" t="s">
        <v>45</v>
      </c>
      <c r="O108" s="42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24" t="s">
        <v>271</v>
      </c>
      <c r="AT108" s="24" t="s">
        <v>161</v>
      </c>
      <c r="AU108" s="24" t="s">
        <v>84</v>
      </c>
      <c r="AY108" s="24" t="s">
        <v>159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4" t="s">
        <v>82</v>
      </c>
      <c r="BK108" s="203">
        <f>ROUND(I108*H108,2)</f>
        <v>0</v>
      </c>
      <c r="BL108" s="24" t="s">
        <v>271</v>
      </c>
      <c r="BM108" s="24" t="s">
        <v>2681</v>
      </c>
    </row>
    <row r="109" spans="2:65" s="1" customFormat="1" ht="16.5" customHeight="1" x14ac:dyDescent="0.3">
      <c r="B109" s="41"/>
      <c r="C109" s="192" t="s">
        <v>271</v>
      </c>
      <c r="D109" s="192" t="s">
        <v>161</v>
      </c>
      <c r="E109" s="193" t="s">
        <v>2682</v>
      </c>
      <c r="F109" s="194" t="s">
        <v>2683</v>
      </c>
      <c r="G109" s="195" t="s">
        <v>214</v>
      </c>
      <c r="H109" s="196">
        <v>108.29</v>
      </c>
      <c r="I109" s="197"/>
      <c r="J109" s="198">
        <f>ROUND(I109*H109,2)</f>
        <v>0</v>
      </c>
      <c r="K109" s="194" t="s">
        <v>165</v>
      </c>
      <c r="L109" s="61"/>
      <c r="M109" s="199" t="s">
        <v>30</v>
      </c>
      <c r="N109" s="200" t="s">
        <v>45</v>
      </c>
      <c r="O109" s="42"/>
      <c r="P109" s="201">
        <f>O109*H109</f>
        <v>0</v>
      </c>
      <c r="Q109" s="201">
        <v>0</v>
      </c>
      <c r="R109" s="201">
        <f>Q109*H109</f>
        <v>0</v>
      </c>
      <c r="S109" s="201">
        <v>2.3800000000000002E-2</v>
      </c>
      <c r="T109" s="202">
        <f>S109*H109</f>
        <v>2.5773020000000004</v>
      </c>
      <c r="AR109" s="24" t="s">
        <v>271</v>
      </c>
      <c r="AT109" s="24" t="s">
        <v>161</v>
      </c>
      <c r="AU109" s="24" t="s">
        <v>84</v>
      </c>
      <c r="AY109" s="24" t="s">
        <v>159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4" t="s">
        <v>82</v>
      </c>
      <c r="BK109" s="203">
        <f>ROUND(I109*H109,2)</f>
        <v>0</v>
      </c>
      <c r="BL109" s="24" t="s">
        <v>271</v>
      </c>
      <c r="BM109" s="24" t="s">
        <v>2684</v>
      </c>
    </row>
    <row r="110" spans="2:65" s="12" customFormat="1" ht="12" x14ac:dyDescent="0.3">
      <c r="B110" s="215"/>
      <c r="C110" s="216"/>
      <c r="D110" s="206" t="s">
        <v>168</v>
      </c>
      <c r="E110" s="217" t="s">
        <v>30</v>
      </c>
      <c r="F110" s="218" t="s">
        <v>2685</v>
      </c>
      <c r="G110" s="216"/>
      <c r="H110" s="219">
        <v>108.29</v>
      </c>
      <c r="I110" s="220"/>
      <c r="J110" s="216"/>
      <c r="K110" s="216"/>
      <c r="L110" s="221"/>
      <c r="M110" s="222"/>
      <c r="N110" s="223"/>
      <c r="O110" s="223"/>
      <c r="P110" s="223"/>
      <c r="Q110" s="223"/>
      <c r="R110" s="223"/>
      <c r="S110" s="223"/>
      <c r="T110" s="224"/>
      <c r="AT110" s="225" t="s">
        <v>168</v>
      </c>
      <c r="AU110" s="225" t="s">
        <v>84</v>
      </c>
      <c r="AV110" s="12" t="s">
        <v>84</v>
      </c>
      <c r="AW110" s="12" t="s">
        <v>37</v>
      </c>
      <c r="AX110" s="12" t="s">
        <v>74</v>
      </c>
      <c r="AY110" s="225" t="s">
        <v>159</v>
      </c>
    </row>
    <row r="111" spans="2:65" s="1" customFormat="1" ht="16.5" customHeight="1" x14ac:dyDescent="0.3">
      <c r="B111" s="41"/>
      <c r="C111" s="192" t="s">
        <v>276</v>
      </c>
      <c r="D111" s="192" t="s">
        <v>161</v>
      </c>
      <c r="E111" s="193" t="s">
        <v>2686</v>
      </c>
      <c r="F111" s="194" t="s">
        <v>2687</v>
      </c>
      <c r="G111" s="195" t="s">
        <v>456</v>
      </c>
      <c r="H111" s="196">
        <v>1</v>
      </c>
      <c r="I111" s="197"/>
      <c r="J111" s="198">
        <f t="shared" ref="J111:J119" si="0">ROUND(I111*H111,2)</f>
        <v>0</v>
      </c>
      <c r="K111" s="194" t="s">
        <v>165</v>
      </c>
      <c r="L111" s="61"/>
      <c r="M111" s="199" t="s">
        <v>30</v>
      </c>
      <c r="N111" s="200" t="s">
        <v>45</v>
      </c>
      <c r="O111" s="42"/>
      <c r="P111" s="201">
        <f t="shared" ref="P111:P119" si="1">O111*H111</f>
        <v>0</v>
      </c>
      <c r="Q111" s="201">
        <v>8.0000000000000007E-5</v>
      </c>
      <c r="R111" s="201">
        <f t="shared" ref="R111:R119" si="2">Q111*H111</f>
        <v>8.0000000000000007E-5</v>
      </c>
      <c r="S111" s="201">
        <v>2.4930000000000001E-2</v>
      </c>
      <c r="T111" s="202">
        <f t="shared" ref="T111:T119" si="3">S111*H111</f>
        <v>2.4930000000000001E-2</v>
      </c>
      <c r="AR111" s="24" t="s">
        <v>271</v>
      </c>
      <c r="AT111" s="24" t="s">
        <v>161</v>
      </c>
      <c r="AU111" s="24" t="s">
        <v>84</v>
      </c>
      <c r="AY111" s="24" t="s">
        <v>159</v>
      </c>
      <c r="BE111" s="203">
        <f t="shared" ref="BE111:BE119" si="4">IF(N111="základní",J111,0)</f>
        <v>0</v>
      </c>
      <c r="BF111" s="203">
        <f t="shared" ref="BF111:BF119" si="5">IF(N111="snížená",J111,0)</f>
        <v>0</v>
      </c>
      <c r="BG111" s="203">
        <f t="shared" ref="BG111:BG119" si="6">IF(N111="zákl. přenesená",J111,0)</f>
        <v>0</v>
      </c>
      <c r="BH111" s="203">
        <f t="shared" ref="BH111:BH119" si="7">IF(N111="sníž. přenesená",J111,0)</f>
        <v>0</v>
      </c>
      <c r="BI111" s="203">
        <f t="shared" ref="BI111:BI119" si="8">IF(N111="nulová",J111,0)</f>
        <v>0</v>
      </c>
      <c r="BJ111" s="24" t="s">
        <v>82</v>
      </c>
      <c r="BK111" s="203">
        <f t="shared" ref="BK111:BK119" si="9">ROUND(I111*H111,2)</f>
        <v>0</v>
      </c>
      <c r="BL111" s="24" t="s">
        <v>271</v>
      </c>
      <c r="BM111" s="24" t="s">
        <v>2688</v>
      </c>
    </row>
    <row r="112" spans="2:65" s="1" customFormat="1" ht="25.5" customHeight="1" x14ac:dyDescent="0.3">
      <c r="B112" s="41"/>
      <c r="C112" s="192" t="s">
        <v>282</v>
      </c>
      <c r="D112" s="192" t="s">
        <v>161</v>
      </c>
      <c r="E112" s="193" t="s">
        <v>2689</v>
      </c>
      <c r="F112" s="194" t="s">
        <v>2690</v>
      </c>
      <c r="G112" s="195" t="s">
        <v>456</v>
      </c>
      <c r="H112" s="196">
        <v>5</v>
      </c>
      <c r="I112" s="197"/>
      <c r="J112" s="198">
        <f t="shared" si="0"/>
        <v>0</v>
      </c>
      <c r="K112" s="194" t="s">
        <v>165</v>
      </c>
      <c r="L112" s="61"/>
      <c r="M112" s="199" t="s">
        <v>30</v>
      </c>
      <c r="N112" s="200" t="s">
        <v>45</v>
      </c>
      <c r="O112" s="42"/>
      <c r="P112" s="201">
        <f t="shared" si="1"/>
        <v>0</v>
      </c>
      <c r="Q112" s="201">
        <v>3.7199999999999997E-2</v>
      </c>
      <c r="R112" s="201">
        <f t="shared" si="2"/>
        <v>0.186</v>
      </c>
      <c r="S112" s="201">
        <v>0</v>
      </c>
      <c r="T112" s="202">
        <f t="shared" si="3"/>
        <v>0</v>
      </c>
      <c r="AR112" s="24" t="s">
        <v>271</v>
      </c>
      <c r="AT112" s="24" t="s">
        <v>161</v>
      </c>
      <c r="AU112" s="24" t="s">
        <v>84</v>
      </c>
      <c r="AY112" s="24" t="s">
        <v>159</v>
      </c>
      <c r="BE112" s="203">
        <f t="shared" si="4"/>
        <v>0</v>
      </c>
      <c r="BF112" s="203">
        <f t="shared" si="5"/>
        <v>0</v>
      </c>
      <c r="BG112" s="203">
        <f t="shared" si="6"/>
        <v>0</v>
      </c>
      <c r="BH112" s="203">
        <f t="shared" si="7"/>
        <v>0</v>
      </c>
      <c r="BI112" s="203">
        <f t="shared" si="8"/>
        <v>0</v>
      </c>
      <c r="BJ112" s="24" t="s">
        <v>82</v>
      </c>
      <c r="BK112" s="203">
        <f t="shared" si="9"/>
        <v>0</v>
      </c>
      <c r="BL112" s="24" t="s">
        <v>271</v>
      </c>
      <c r="BM112" s="24" t="s">
        <v>2691</v>
      </c>
    </row>
    <row r="113" spans="2:65" s="1" customFormat="1" ht="25.5" customHeight="1" x14ac:dyDescent="0.3">
      <c r="B113" s="41"/>
      <c r="C113" s="192" t="s">
        <v>289</v>
      </c>
      <c r="D113" s="192" t="s">
        <v>161</v>
      </c>
      <c r="E113" s="193" t="s">
        <v>2692</v>
      </c>
      <c r="F113" s="194" t="s">
        <v>2693</v>
      </c>
      <c r="G113" s="195" t="s">
        <v>456</v>
      </c>
      <c r="H113" s="196">
        <v>8</v>
      </c>
      <c r="I113" s="197"/>
      <c r="J113" s="198">
        <f t="shared" si="0"/>
        <v>0</v>
      </c>
      <c r="K113" s="194" t="s">
        <v>165</v>
      </c>
      <c r="L113" s="61"/>
      <c r="M113" s="199" t="s">
        <v>30</v>
      </c>
      <c r="N113" s="200" t="s">
        <v>45</v>
      </c>
      <c r="O113" s="42"/>
      <c r="P113" s="201">
        <f t="shared" si="1"/>
        <v>0</v>
      </c>
      <c r="Q113" s="201">
        <v>4.1320000000000003E-2</v>
      </c>
      <c r="R113" s="201">
        <f t="shared" si="2"/>
        <v>0.33056000000000002</v>
      </c>
      <c r="S113" s="201">
        <v>0</v>
      </c>
      <c r="T113" s="202">
        <f t="shared" si="3"/>
        <v>0</v>
      </c>
      <c r="AR113" s="24" t="s">
        <v>271</v>
      </c>
      <c r="AT113" s="24" t="s">
        <v>161</v>
      </c>
      <c r="AU113" s="24" t="s">
        <v>84</v>
      </c>
      <c r="AY113" s="24" t="s">
        <v>159</v>
      </c>
      <c r="BE113" s="203">
        <f t="shared" si="4"/>
        <v>0</v>
      </c>
      <c r="BF113" s="203">
        <f t="shared" si="5"/>
        <v>0</v>
      </c>
      <c r="BG113" s="203">
        <f t="shared" si="6"/>
        <v>0</v>
      </c>
      <c r="BH113" s="203">
        <f t="shared" si="7"/>
        <v>0</v>
      </c>
      <c r="BI113" s="203">
        <f t="shared" si="8"/>
        <v>0</v>
      </c>
      <c r="BJ113" s="24" t="s">
        <v>82</v>
      </c>
      <c r="BK113" s="203">
        <f t="shared" si="9"/>
        <v>0</v>
      </c>
      <c r="BL113" s="24" t="s">
        <v>271</v>
      </c>
      <c r="BM113" s="24" t="s">
        <v>2694</v>
      </c>
    </row>
    <row r="114" spans="2:65" s="1" customFormat="1" ht="25.5" customHeight="1" x14ac:dyDescent="0.3">
      <c r="B114" s="41"/>
      <c r="C114" s="192" t="s">
        <v>294</v>
      </c>
      <c r="D114" s="192" t="s">
        <v>161</v>
      </c>
      <c r="E114" s="193" t="s">
        <v>2695</v>
      </c>
      <c r="F114" s="194" t="s">
        <v>2696</v>
      </c>
      <c r="G114" s="195" t="s">
        <v>456</v>
      </c>
      <c r="H114" s="196">
        <v>1</v>
      </c>
      <c r="I114" s="197"/>
      <c r="J114" s="198">
        <f t="shared" si="0"/>
        <v>0</v>
      </c>
      <c r="K114" s="194" t="s">
        <v>165</v>
      </c>
      <c r="L114" s="61"/>
      <c r="M114" s="199" t="s">
        <v>30</v>
      </c>
      <c r="N114" s="200" t="s">
        <v>45</v>
      </c>
      <c r="O114" s="42"/>
      <c r="P114" s="201">
        <f t="shared" si="1"/>
        <v>0</v>
      </c>
      <c r="Q114" s="201">
        <v>4.5319999999999999E-2</v>
      </c>
      <c r="R114" s="201">
        <f t="shared" si="2"/>
        <v>4.5319999999999999E-2</v>
      </c>
      <c r="S114" s="201">
        <v>0</v>
      </c>
      <c r="T114" s="202">
        <f t="shared" si="3"/>
        <v>0</v>
      </c>
      <c r="AR114" s="24" t="s">
        <v>271</v>
      </c>
      <c r="AT114" s="24" t="s">
        <v>161</v>
      </c>
      <c r="AU114" s="24" t="s">
        <v>84</v>
      </c>
      <c r="AY114" s="24" t="s">
        <v>159</v>
      </c>
      <c r="BE114" s="203">
        <f t="shared" si="4"/>
        <v>0</v>
      </c>
      <c r="BF114" s="203">
        <f t="shared" si="5"/>
        <v>0</v>
      </c>
      <c r="BG114" s="203">
        <f t="shared" si="6"/>
        <v>0</v>
      </c>
      <c r="BH114" s="203">
        <f t="shared" si="7"/>
        <v>0</v>
      </c>
      <c r="BI114" s="203">
        <f t="shared" si="8"/>
        <v>0</v>
      </c>
      <c r="BJ114" s="24" t="s">
        <v>82</v>
      </c>
      <c r="BK114" s="203">
        <f t="shared" si="9"/>
        <v>0</v>
      </c>
      <c r="BL114" s="24" t="s">
        <v>271</v>
      </c>
      <c r="BM114" s="24" t="s">
        <v>2697</v>
      </c>
    </row>
    <row r="115" spans="2:65" s="1" customFormat="1" ht="16.5" customHeight="1" x14ac:dyDescent="0.3">
      <c r="B115" s="41"/>
      <c r="C115" s="192" t="s">
        <v>9</v>
      </c>
      <c r="D115" s="192" t="s">
        <v>161</v>
      </c>
      <c r="E115" s="193" t="s">
        <v>2698</v>
      </c>
      <c r="F115" s="194" t="s">
        <v>2699</v>
      </c>
      <c r="G115" s="195" t="s">
        <v>2635</v>
      </c>
      <c r="H115" s="196">
        <v>1</v>
      </c>
      <c r="I115" s="197"/>
      <c r="J115" s="198">
        <f t="shared" si="0"/>
        <v>0</v>
      </c>
      <c r="K115" s="194" t="s">
        <v>30</v>
      </c>
      <c r="L115" s="61"/>
      <c r="M115" s="199" t="s">
        <v>30</v>
      </c>
      <c r="N115" s="200" t="s">
        <v>45</v>
      </c>
      <c r="O115" s="42"/>
      <c r="P115" s="201">
        <f t="shared" si="1"/>
        <v>0</v>
      </c>
      <c r="Q115" s="201">
        <v>0</v>
      </c>
      <c r="R115" s="201">
        <f t="shared" si="2"/>
        <v>0</v>
      </c>
      <c r="S115" s="201">
        <v>0</v>
      </c>
      <c r="T115" s="202">
        <f t="shared" si="3"/>
        <v>0</v>
      </c>
      <c r="AR115" s="24" t="s">
        <v>271</v>
      </c>
      <c r="AT115" s="24" t="s">
        <v>161</v>
      </c>
      <c r="AU115" s="24" t="s">
        <v>84</v>
      </c>
      <c r="AY115" s="24" t="s">
        <v>159</v>
      </c>
      <c r="BE115" s="203">
        <f t="shared" si="4"/>
        <v>0</v>
      </c>
      <c r="BF115" s="203">
        <f t="shared" si="5"/>
        <v>0</v>
      </c>
      <c r="BG115" s="203">
        <f t="shared" si="6"/>
        <v>0</v>
      </c>
      <c r="BH115" s="203">
        <f t="shared" si="7"/>
        <v>0</v>
      </c>
      <c r="BI115" s="203">
        <f t="shared" si="8"/>
        <v>0</v>
      </c>
      <c r="BJ115" s="24" t="s">
        <v>82</v>
      </c>
      <c r="BK115" s="203">
        <f t="shared" si="9"/>
        <v>0</v>
      </c>
      <c r="BL115" s="24" t="s">
        <v>271</v>
      </c>
      <c r="BM115" s="24" t="s">
        <v>2700</v>
      </c>
    </row>
    <row r="116" spans="2:65" s="1" customFormat="1" ht="16.5" customHeight="1" x14ac:dyDescent="0.3">
      <c r="B116" s="41"/>
      <c r="C116" s="192" t="s">
        <v>311</v>
      </c>
      <c r="D116" s="192" t="s">
        <v>161</v>
      </c>
      <c r="E116" s="193" t="s">
        <v>2701</v>
      </c>
      <c r="F116" s="194" t="s">
        <v>2702</v>
      </c>
      <c r="G116" s="195" t="s">
        <v>2635</v>
      </c>
      <c r="H116" s="196">
        <v>1</v>
      </c>
      <c r="I116" s="197"/>
      <c r="J116" s="198">
        <f t="shared" si="0"/>
        <v>0</v>
      </c>
      <c r="K116" s="194" t="s">
        <v>30</v>
      </c>
      <c r="L116" s="61"/>
      <c r="M116" s="199" t="s">
        <v>30</v>
      </c>
      <c r="N116" s="200" t="s">
        <v>45</v>
      </c>
      <c r="O116" s="42"/>
      <c r="P116" s="201">
        <f t="shared" si="1"/>
        <v>0</v>
      </c>
      <c r="Q116" s="201">
        <v>0</v>
      </c>
      <c r="R116" s="201">
        <f t="shared" si="2"/>
        <v>0</v>
      </c>
      <c r="S116" s="201">
        <v>0</v>
      </c>
      <c r="T116" s="202">
        <f t="shared" si="3"/>
        <v>0</v>
      </c>
      <c r="AR116" s="24" t="s">
        <v>271</v>
      </c>
      <c r="AT116" s="24" t="s">
        <v>161</v>
      </c>
      <c r="AU116" s="24" t="s">
        <v>84</v>
      </c>
      <c r="AY116" s="24" t="s">
        <v>159</v>
      </c>
      <c r="BE116" s="203">
        <f t="shared" si="4"/>
        <v>0</v>
      </c>
      <c r="BF116" s="203">
        <f t="shared" si="5"/>
        <v>0</v>
      </c>
      <c r="BG116" s="203">
        <f t="shared" si="6"/>
        <v>0</v>
      </c>
      <c r="BH116" s="203">
        <f t="shared" si="7"/>
        <v>0</v>
      </c>
      <c r="BI116" s="203">
        <f t="shared" si="8"/>
        <v>0</v>
      </c>
      <c r="BJ116" s="24" t="s">
        <v>82</v>
      </c>
      <c r="BK116" s="203">
        <f t="shared" si="9"/>
        <v>0</v>
      </c>
      <c r="BL116" s="24" t="s">
        <v>271</v>
      </c>
      <c r="BM116" s="24" t="s">
        <v>2703</v>
      </c>
    </row>
    <row r="117" spans="2:65" s="1" customFormat="1" ht="16.5" customHeight="1" x14ac:dyDescent="0.3">
      <c r="B117" s="41"/>
      <c r="C117" s="192" t="s">
        <v>317</v>
      </c>
      <c r="D117" s="192" t="s">
        <v>161</v>
      </c>
      <c r="E117" s="193" t="s">
        <v>2704</v>
      </c>
      <c r="F117" s="194" t="s">
        <v>2705</v>
      </c>
      <c r="G117" s="195" t="s">
        <v>2635</v>
      </c>
      <c r="H117" s="196">
        <v>1</v>
      </c>
      <c r="I117" s="197"/>
      <c r="J117" s="198">
        <f t="shared" si="0"/>
        <v>0</v>
      </c>
      <c r="K117" s="194" t="s">
        <v>30</v>
      </c>
      <c r="L117" s="61"/>
      <c r="M117" s="199" t="s">
        <v>30</v>
      </c>
      <c r="N117" s="200" t="s">
        <v>45</v>
      </c>
      <c r="O117" s="42"/>
      <c r="P117" s="201">
        <f t="shared" si="1"/>
        <v>0</v>
      </c>
      <c r="Q117" s="201">
        <v>0</v>
      </c>
      <c r="R117" s="201">
        <f t="shared" si="2"/>
        <v>0</v>
      </c>
      <c r="S117" s="201">
        <v>0</v>
      </c>
      <c r="T117" s="202">
        <f t="shared" si="3"/>
        <v>0</v>
      </c>
      <c r="AR117" s="24" t="s">
        <v>271</v>
      </c>
      <c r="AT117" s="24" t="s">
        <v>161</v>
      </c>
      <c r="AU117" s="24" t="s">
        <v>84</v>
      </c>
      <c r="AY117" s="24" t="s">
        <v>159</v>
      </c>
      <c r="BE117" s="203">
        <f t="shared" si="4"/>
        <v>0</v>
      </c>
      <c r="BF117" s="203">
        <f t="shared" si="5"/>
        <v>0</v>
      </c>
      <c r="BG117" s="203">
        <f t="shared" si="6"/>
        <v>0</v>
      </c>
      <c r="BH117" s="203">
        <f t="shared" si="7"/>
        <v>0</v>
      </c>
      <c r="BI117" s="203">
        <f t="shared" si="8"/>
        <v>0</v>
      </c>
      <c r="BJ117" s="24" t="s">
        <v>82</v>
      </c>
      <c r="BK117" s="203">
        <f t="shared" si="9"/>
        <v>0</v>
      </c>
      <c r="BL117" s="24" t="s">
        <v>271</v>
      </c>
      <c r="BM117" s="24" t="s">
        <v>2706</v>
      </c>
    </row>
    <row r="118" spans="2:65" s="1" customFormat="1" ht="25.5" customHeight="1" x14ac:dyDescent="0.3">
      <c r="B118" s="41"/>
      <c r="C118" s="192" t="s">
        <v>321</v>
      </c>
      <c r="D118" s="192" t="s">
        <v>161</v>
      </c>
      <c r="E118" s="193" t="s">
        <v>2707</v>
      </c>
      <c r="F118" s="194" t="s">
        <v>2708</v>
      </c>
      <c r="G118" s="195" t="s">
        <v>208</v>
      </c>
      <c r="H118" s="196">
        <v>2.59</v>
      </c>
      <c r="I118" s="197"/>
      <c r="J118" s="198">
        <f t="shared" si="0"/>
        <v>0</v>
      </c>
      <c r="K118" s="194" t="s">
        <v>165</v>
      </c>
      <c r="L118" s="61"/>
      <c r="M118" s="199" t="s">
        <v>30</v>
      </c>
      <c r="N118" s="200" t="s">
        <v>45</v>
      </c>
      <c r="O118" s="42"/>
      <c r="P118" s="201">
        <f t="shared" si="1"/>
        <v>0</v>
      </c>
      <c r="Q118" s="201">
        <v>0</v>
      </c>
      <c r="R118" s="201">
        <f t="shared" si="2"/>
        <v>0</v>
      </c>
      <c r="S118" s="201">
        <v>0</v>
      </c>
      <c r="T118" s="202">
        <f t="shared" si="3"/>
        <v>0</v>
      </c>
      <c r="AR118" s="24" t="s">
        <v>271</v>
      </c>
      <c r="AT118" s="24" t="s">
        <v>161</v>
      </c>
      <c r="AU118" s="24" t="s">
        <v>84</v>
      </c>
      <c r="AY118" s="24" t="s">
        <v>159</v>
      </c>
      <c r="BE118" s="203">
        <f t="shared" si="4"/>
        <v>0</v>
      </c>
      <c r="BF118" s="203">
        <f t="shared" si="5"/>
        <v>0</v>
      </c>
      <c r="BG118" s="203">
        <f t="shared" si="6"/>
        <v>0</v>
      </c>
      <c r="BH118" s="203">
        <f t="shared" si="7"/>
        <v>0</v>
      </c>
      <c r="BI118" s="203">
        <f t="shared" si="8"/>
        <v>0</v>
      </c>
      <c r="BJ118" s="24" t="s">
        <v>82</v>
      </c>
      <c r="BK118" s="203">
        <f t="shared" si="9"/>
        <v>0</v>
      </c>
      <c r="BL118" s="24" t="s">
        <v>271</v>
      </c>
      <c r="BM118" s="24" t="s">
        <v>2709</v>
      </c>
    </row>
    <row r="119" spans="2:65" s="1" customFormat="1" ht="38.25" customHeight="1" x14ac:dyDescent="0.3">
      <c r="B119" s="41"/>
      <c r="C119" s="192" t="s">
        <v>332</v>
      </c>
      <c r="D119" s="192" t="s">
        <v>161</v>
      </c>
      <c r="E119" s="193" t="s">
        <v>2710</v>
      </c>
      <c r="F119" s="194" t="s">
        <v>2711</v>
      </c>
      <c r="G119" s="195" t="s">
        <v>208</v>
      </c>
      <c r="H119" s="196">
        <v>0.56200000000000006</v>
      </c>
      <c r="I119" s="197"/>
      <c r="J119" s="198">
        <f t="shared" si="0"/>
        <v>0</v>
      </c>
      <c r="K119" s="194" t="s">
        <v>165</v>
      </c>
      <c r="L119" s="61"/>
      <c r="M119" s="199" t="s">
        <v>30</v>
      </c>
      <c r="N119" s="261" t="s">
        <v>45</v>
      </c>
      <c r="O119" s="262"/>
      <c r="P119" s="263">
        <f t="shared" si="1"/>
        <v>0</v>
      </c>
      <c r="Q119" s="263">
        <v>0</v>
      </c>
      <c r="R119" s="263">
        <f t="shared" si="2"/>
        <v>0</v>
      </c>
      <c r="S119" s="263">
        <v>0</v>
      </c>
      <c r="T119" s="264">
        <f t="shared" si="3"/>
        <v>0</v>
      </c>
      <c r="AR119" s="24" t="s">
        <v>271</v>
      </c>
      <c r="AT119" s="24" t="s">
        <v>161</v>
      </c>
      <c r="AU119" s="24" t="s">
        <v>84</v>
      </c>
      <c r="AY119" s="24" t="s">
        <v>159</v>
      </c>
      <c r="BE119" s="203">
        <f t="shared" si="4"/>
        <v>0</v>
      </c>
      <c r="BF119" s="203">
        <f t="shared" si="5"/>
        <v>0</v>
      </c>
      <c r="BG119" s="203">
        <f t="shared" si="6"/>
        <v>0</v>
      </c>
      <c r="BH119" s="203">
        <f t="shared" si="7"/>
        <v>0</v>
      </c>
      <c r="BI119" s="203">
        <f t="shared" si="8"/>
        <v>0</v>
      </c>
      <c r="BJ119" s="24" t="s">
        <v>82</v>
      </c>
      <c r="BK119" s="203">
        <f t="shared" si="9"/>
        <v>0</v>
      </c>
      <c r="BL119" s="24" t="s">
        <v>271</v>
      </c>
      <c r="BM119" s="24" t="s">
        <v>2712</v>
      </c>
    </row>
    <row r="120" spans="2:65" s="1" customFormat="1" ht="6.9" customHeight="1" x14ac:dyDescent="0.3">
      <c r="B120" s="56"/>
      <c r="C120" s="57"/>
      <c r="D120" s="57"/>
      <c r="E120" s="57"/>
      <c r="F120" s="57"/>
      <c r="G120" s="57"/>
      <c r="H120" s="57"/>
      <c r="I120" s="139"/>
      <c r="J120" s="57"/>
      <c r="K120" s="57"/>
      <c r="L120" s="61"/>
    </row>
  </sheetData>
  <sheetProtection algorithmName="SHA-512" hashValue="T2y+Wzb2YbyHYFIiPb3QAWw8S+DVwXINblwXAwrK5UYRVfEMnztjp6+dUS9cVduGDNTvYwPv0Fr14gWb2FIebg==" saltValue="Nu5ksHrRng2yn3wYnTU6eqSzhF83JDX3q2a3z4YVrRpFkFXq4zdOWe5s5vJa+DSsb2vEONn0N3g1mPa5bMA7lA==" spinCount="100000" sheet="1" objects="1" scenarios="1" formatColumns="0" formatRows="0" autoFilter="0"/>
  <autoFilter ref="C82:K119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0"/>
  <sheetViews>
    <sheetView showGridLines="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 x14ac:dyDescent="0.3">
      <c r="A1" s="21"/>
      <c r="B1" s="112"/>
      <c r="C1" s="112"/>
      <c r="D1" s="113" t="s">
        <v>1</v>
      </c>
      <c r="E1" s="112"/>
      <c r="F1" s="114" t="s">
        <v>97</v>
      </c>
      <c r="G1" s="389" t="s">
        <v>98</v>
      </c>
      <c r="H1" s="389"/>
      <c r="I1" s="115"/>
      <c r="J1" s="114" t="s">
        <v>99</v>
      </c>
      <c r="K1" s="113" t="s">
        <v>100</v>
      </c>
      <c r="L1" s="114" t="s">
        <v>101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 x14ac:dyDescent="0.3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4" t="s">
        <v>93</v>
      </c>
    </row>
    <row r="3" spans="1:70" ht="6.9" customHeight="1" x14ac:dyDescent="0.3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" customHeight="1" x14ac:dyDescent="0.3">
      <c r="B4" s="28"/>
      <c r="C4" s="29"/>
      <c r="D4" s="30" t="s">
        <v>102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" customHeight="1" x14ac:dyDescent="0.3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3.2" x14ac:dyDescent="0.3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 x14ac:dyDescent="0.3">
      <c r="B7" s="28"/>
      <c r="C7" s="29"/>
      <c r="D7" s="29"/>
      <c r="E7" s="381" t="str">
        <f>'Rekapitulace stavby'!K6</f>
        <v>Karlovy Vary, ZŠ Truhlářská, budova školní 9A - odborné učebny</v>
      </c>
      <c r="F7" s="382"/>
      <c r="G7" s="382"/>
      <c r="H7" s="382"/>
      <c r="I7" s="117"/>
      <c r="J7" s="29"/>
      <c r="K7" s="31"/>
    </row>
    <row r="8" spans="1:70" s="1" customFormat="1" ht="13.2" x14ac:dyDescent="0.3">
      <c r="B8" s="41"/>
      <c r="C8" s="42"/>
      <c r="D8" s="37" t="s">
        <v>103</v>
      </c>
      <c r="E8" s="42"/>
      <c r="F8" s="42"/>
      <c r="G8" s="42"/>
      <c r="H8" s="42"/>
      <c r="I8" s="118"/>
      <c r="J8" s="42"/>
      <c r="K8" s="45"/>
    </row>
    <row r="9" spans="1:70" s="1" customFormat="1" ht="36.9" customHeight="1" x14ac:dyDescent="0.3">
      <c r="B9" s="41"/>
      <c r="C9" s="42"/>
      <c r="D9" s="42"/>
      <c r="E9" s="383" t="s">
        <v>2713</v>
      </c>
      <c r="F9" s="384"/>
      <c r="G9" s="384"/>
      <c r="H9" s="384"/>
      <c r="I9" s="118"/>
      <c r="J9" s="42"/>
      <c r="K9" s="45"/>
    </row>
    <row r="10" spans="1:70" s="1" customFormat="1" ht="12" x14ac:dyDescent="0.3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 x14ac:dyDescent="0.3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30</v>
      </c>
      <c r="K11" s="45"/>
    </row>
    <row r="12" spans="1:70" s="1" customFormat="1" ht="14.4" customHeight="1" x14ac:dyDescent="0.3">
      <c r="B12" s="41"/>
      <c r="C12" s="42"/>
      <c r="D12" s="37" t="s">
        <v>24</v>
      </c>
      <c r="E12" s="42"/>
      <c r="F12" s="35" t="s">
        <v>25</v>
      </c>
      <c r="G12" s="42"/>
      <c r="H12" s="42"/>
      <c r="I12" s="119" t="s">
        <v>26</v>
      </c>
      <c r="J12" s="120" t="str">
        <f>'Rekapitulace stavby'!AN8</f>
        <v>20. 6. 2018</v>
      </c>
      <c r="K12" s="45"/>
    </row>
    <row r="13" spans="1:70" s="1" customFormat="1" ht="10.8" customHeight="1" x14ac:dyDescent="0.3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 x14ac:dyDescent="0.3">
      <c r="B14" s="41"/>
      <c r="C14" s="42"/>
      <c r="D14" s="37" t="s">
        <v>28</v>
      </c>
      <c r="E14" s="42"/>
      <c r="F14" s="42"/>
      <c r="G14" s="42"/>
      <c r="H14" s="42"/>
      <c r="I14" s="119" t="s">
        <v>29</v>
      </c>
      <c r="J14" s="35" t="s">
        <v>30</v>
      </c>
      <c r="K14" s="45"/>
    </row>
    <row r="15" spans="1:70" s="1" customFormat="1" ht="18" customHeight="1" x14ac:dyDescent="0.3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30</v>
      </c>
      <c r="K15" s="45"/>
    </row>
    <row r="16" spans="1:70" s="1" customFormat="1" ht="6.9" customHeight="1" x14ac:dyDescent="0.3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 x14ac:dyDescent="0.3">
      <c r="B17" s="41"/>
      <c r="C17" s="42"/>
      <c r="D17" s="37" t="s">
        <v>33</v>
      </c>
      <c r="E17" s="42"/>
      <c r="F17" s="42"/>
      <c r="G17" s="42"/>
      <c r="H17" s="42"/>
      <c r="I17" s="119" t="s">
        <v>29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 x14ac:dyDescent="0.3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 x14ac:dyDescent="0.3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 x14ac:dyDescent="0.3">
      <c r="B20" s="41"/>
      <c r="C20" s="42"/>
      <c r="D20" s="37" t="s">
        <v>35</v>
      </c>
      <c r="E20" s="42"/>
      <c r="F20" s="42"/>
      <c r="G20" s="42"/>
      <c r="H20" s="42"/>
      <c r="I20" s="119" t="s">
        <v>29</v>
      </c>
      <c r="J20" s="35" t="s">
        <v>30</v>
      </c>
      <c r="K20" s="45"/>
    </row>
    <row r="21" spans="2:11" s="1" customFormat="1" ht="18" customHeight="1" x14ac:dyDescent="0.3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30</v>
      </c>
      <c r="K21" s="45"/>
    </row>
    <row r="22" spans="2:11" s="1" customFormat="1" ht="6.9" customHeight="1" x14ac:dyDescent="0.3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 x14ac:dyDescent="0.3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 x14ac:dyDescent="0.3">
      <c r="B24" s="121"/>
      <c r="C24" s="122"/>
      <c r="D24" s="122"/>
      <c r="E24" s="350" t="s">
        <v>30</v>
      </c>
      <c r="F24" s="350"/>
      <c r="G24" s="350"/>
      <c r="H24" s="350"/>
      <c r="I24" s="123"/>
      <c r="J24" s="122"/>
      <c r="K24" s="124"/>
    </row>
    <row r="25" spans="2:11" s="1" customFormat="1" ht="6.9" customHeight="1" x14ac:dyDescent="0.3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" customHeight="1" x14ac:dyDescent="0.3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 x14ac:dyDescent="0.3">
      <c r="B27" s="41"/>
      <c r="C27" s="42"/>
      <c r="D27" s="127" t="s">
        <v>40</v>
      </c>
      <c r="E27" s="42"/>
      <c r="F27" s="42"/>
      <c r="G27" s="42"/>
      <c r="H27" s="42"/>
      <c r="I27" s="118"/>
      <c r="J27" s="128">
        <f>ROUND(J77,2)</f>
        <v>0</v>
      </c>
      <c r="K27" s="45"/>
    </row>
    <row r="28" spans="2:11" s="1" customFormat="1" ht="6.9" customHeight="1" x14ac:dyDescent="0.3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 x14ac:dyDescent="0.3">
      <c r="B29" s="41"/>
      <c r="C29" s="42"/>
      <c r="D29" s="42"/>
      <c r="E29" s="42"/>
      <c r="F29" s="46" t="s">
        <v>42</v>
      </c>
      <c r="G29" s="42"/>
      <c r="H29" s="42"/>
      <c r="I29" s="129" t="s">
        <v>41</v>
      </c>
      <c r="J29" s="46" t="s">
        <v>43</v>
      </c>
      <c r="K29" s="45"/>
    </row>
    <row r="30" spans="2:11" s="1" customFormat="1" ht="14.4" customHeight="1" x14ac:dyDescent="0.3">
      <c r="B30" s="41"/>
      <c r="C30" s="42"/>
      <c r="D30" s="49" t="s">
        <v>44</v>
      </c>
      <c r="E30" s="49" t="s">
        <v>45</v>
      </c>
      <c r="F30" s="130">
        <f>ROUND(SUM(BE77:BE79), 2)</f>
        <v>0</v>
      </c>
      <c r="G30" s="42"/>
      <c r="H30" s="42"/>
      <c r="I30" s="131">
        <v>0.21</v>
      </c>
      <c r="J30" s="130">
        <f>ROUND(ROUND((SUM(BE77:BE79)), 2)*I30, 2)</f>
        <v>0</v>
      </c>
      <c r="K30" s="45"/>
    </row>
    <row r="31" spans="2:11" s="1" customFormat="1" ht="14.4" customHeight="1" x14ac:dyDescent="0.3">
      <c r="B31" s="41"/>
      <c r="C31" s="42"/>
      <c r="D31" s="42"/>
      <c r="E31" s="49" t="s">
        <v>46</v>
      </c>
      <c r="F31" s="130">
        <f>ROUND(SUM(BF77:BF79), 2)</f>
        <v>0</v>
      </c>
      <c r="G31" s="42"/>
      <c r="H31" s="42"/>
      <c r="I31" s="131">
        <v>0.15</v>
      </c>
      <c r="J31" s="130">
        <f>ROUND(ROUND((SUM(BF77:BF79)), 2)*I31, 2)</f>
        <v>0</v>
      </c>
      <c r="K31" s="45"/>
    </row>
    <row r="32" spans="2:11" s="1" customFormat="1" ht="14.4" hidden="1" customHeight="1" x14ac:dyDescent="0.3">
      <c r="B32" s="41"/>
      <c r="C32" s="42"/>
      <c r="D32" s="42"/>
      <c r="E32" s="49" t="s">
        <v>47</v>
      </c>
      <c r="F32" s="130">
        <f>ROUND(SUM(BG77:BG79),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 x14ac:dyDescent="0.3">
      <c r="B33" s="41"/>
      <c r="C33" s="42"/>
      <c r="D33" s="42"/>
      <c r="E33" s="49" t="s">
        <v>48</v>
      </c>
      <c r="F33" s="130">
        <f>ROUND(SUM(BH77:BH79),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" hidden="1" customHeight="1" x14ac:dyDescent="0.3">
      <c r="B34" s="41"/>
      <c r="C34" s="42"/>
      <c r="D34" s="42"/>
      <c r="E34" s="49" t="s">
        <v>49</v>
      </c>
      <c r="F34" s="130">
        <f>ROUND(SUM(BI77:BI79),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" customHeight="1" x14ac:dyDescent="0.3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 x14ac:dyDescent="0.3">
      <c r="B36" s="41"/>
      <c r="C36" s="132"/>
      <c r="D36" s="133" t="s">
        <v>50</v>
      </c>
      <c r="E36" s="79"/>
      <c r="F36" s="79"/>
      <c r="G36" s="134" t="s">
        <v>51</v>
      </c>
      <c r="H36" s="135" t="s">
        <v>52</v>
      </c>
      <c r="I36" s="136"/>
      <c r="J36" s="137">
        <f>SUM(J27:J34)</f>
        <v>0</v>
      </c>
      <c r="K36" s="138"/>
    </row>
    <row r="37" spans="2:11" s="1" customFormat="1" ht="14.4" customHeight="1" x14ac:dyDescent="0.3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" customHeight="1" x14ac:dyDescent="0.3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" customHeight="1" x14ac:dyDescent="0.3">
      <c r="B42" s="41"/>
      <c r="C42" s="30" t="s">
        <v>105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" customHeight="1" x14ac:dyDescent="0.3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 x14ac:dyDescent="0.3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 x14ac:dyDescent="0.3">
      <c r="B45" s="41"/>
      <c r="C45" s="42"/>
      <c r="D45" s="42"/>
      <c r="E45" s="381" t="str">
        <f>E7</f>
        <v>Karlovy Vary, ZŠ Truhlářská, budova školní 9A - odborné učebny</v>
      </c>
      <c r="F45" s="382"/>
      <c r="G45" s="382"/>
      <c r="H45" s="382"/>
      <c r="I45" s="118"/>
      <c r="J45" s="42"/>
      <c r="K45" s="45"/>
    </row>
    <row r="46" spans="2:11" s="1" customFormat="1" ht="14.4" customHeight="1" x14ac:dyDescent="0.3">
      <c r="B46" s="41"/>
      <c r="C46" s="37" t="s">
        <v>103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 x14ac:dyDescent="0.3">
      <c r="B47" s="41"/>
      <c r="C47" s="42"/>
      <c r="D47" s="42"/>
      <c r="E47" s="383" t="str">
        <f>E9</f>
        <v>EzmB - Elektočást - přenos</v>
      </c>
      <c r="F47" s="384"/>
      <c r="G47" s="384"/>
      <c r="H47" s="384"/>
      <c r="I47" s="118"/>
      <c r="J47" s="42"/>
      <c r="K47" s="45"/>
    </row>
    <row r="48" spans="2:11" s="1" customFormat="1" ht="6.9" customHeight="1" x14ac:dyDescent="0.3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 x14ac:dyDescent="0.3">
      <c r="B49" s="41"/>
      <c r="C49" s="37" t="s">
        <v>24</v>
      </c>
      <c r="D49" s="42"/>
      <c r="E49" s="42"/>
      <c r="F49" s="35" t="str">
        <f>F12</f>
        <v>Karlovy Vary</v>
      </c>
      <c r="G49" s="42"/>
      <c r="H49" s="42"/>
      <c r="I49" s="119" t="s">
        <v>26</v>
      </c>
      <c r="J49" s="120" t="str">
        <f>IF(J12="","",J12)</f>
        <v>20. 6. 2018</v>
      </c>
      <c r="K49" s="45"/>
    </row>
    <row r="50" spans="2:47" s="1" customFormat="1" ht="6.9" customHeight="1" x14ac:dyDescent="0.3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3.2" x14ac:dyDescent="0.3">
      <c r="B51" s="41"/>
      <c r="C51" s="37" t="s">
        <v>28</v>
      </c>
      <c r="D51" s="42"/>
      <c r="E51" s="42"/>
      <c r="F51" s="35" t="str">
        <f>E15</f>
        <v>Statutární město Karlovy Vary</v>
      </c>
      <c r="G51" s="42"/>
      <c r="H51" s="42"/>
      <c r="I51" s="119" t="s">
        <v>35</v>
      </c>
      <c r="J51" s="350" t="str">
        <f>E21</f>
        <v>BPO spol. s r.o.,Lidická 1239,36317 OSTROV</v>
      </c>
      <c r="K51" s="45"/>
    </row>
    <row r="52" spans="2:47" s="1" customFormat="1" ht="14.4" customHeight="1" x14ac:dyDescent="0.3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385"/>
      <c r="K52" s="45"/>
    </row>
    <row r="53" spans="2:47" s="1" customFormat="1" ht="10.35" customHeight="1" x14ac:dyDescent="0.3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 x14ac:dyDescent="0.3">
      <c r="B54" s="41"/>
      <c r="C54" s="144" t="s">
        <v>106</v>
      </c>
      <c r="D54" s="132"/>
      <c r="E54" s="132"/>
      <c r="F54" s="132"/>
      <c r="G54" s="132"/>
      <c r="H54" s="132"/>
      <c r="I54" s="145"/>
      <c r="J54" s="146" t="s">
        <v>107</v>
      </c>
      <c r="K54" s="147"/>
    </row>
    <row r="55" spans="2:47" s="1" customFormat="1" ht="10.35" customHeight="1" x14ac:dyDescent="0.3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 x14ac:dyDescent="0.3">
      <c r="B56" s="41"/>
      <c r="C56" s="148" t="s">
        <v>108</v>
      </c>
      <c r="D56" s="42"/>
      <c r="E56" s="42"/>
      <c r="F56" s="42"/>
      <c r="G56" s="42"/>
      <c r="H56" s="42"/>
      <c r="I56" s="118"/>
      <c r="J56" s="128">
        <f>J77</f>
        <v>0</v>
      </c>
      <c r="K56" s="45"/>
      <c r="AU56" s="24" t="s">
        <v>109</v>
      </c>
    </row>
    <row r="57" spans="2:47" s="7" customFormat="1" ht="24.9" customHeight="1" x14ac:dyDescent="0.3">
      <c r="B57" s="149"/>
      <c r="C57" s="150"/>
      <c r="D57" s="151" t="s">
        <v>2714</v>
      </c>
      <c r="E57" s="152"/>
      <c r="F57" s="152"/>
      <c r="G57" s="152"/>
      <c r="H57" s="152"/>
      <c r="I57" s="153"/>
      <c r="J57" s="154">
        <f>J78</f>
        <v>0</v>
      </c>
      <c r="K57" s="155"/>
    </row>
    <row r="58" spans="2:47" s="1" customFormat="1" ht="21.75" customHeight="1" x14ac:dyDescent="0.3">
      <c r="B58" s="41"/>
      <c r="C58" s="42"/>
      <c r="D58" s="42"/>
      <c r="E58" s="42"/>
      <c r="F58" s="42"/>
      <c r="G58" s="42"/>
      <c r="H58" s="42"/>
      <c r="I58" s="118"/>
      <c r="J58" s="42"/>
      <c r="K58" s="45"/>
    </row>
    <row r="59" spans="2:47" s="1" customFormat="1" ht="6.9" customHeight="1" x14ac:dyDescent="0.3">
      <c r="B59" s="56"/>
      <c r="C59" s="57"/>
      <c r="D59" s="57"/>
      <c r="E59" s="57"/>
      <c r="F59" s="57"/>
      <c r="G59" s="57"/>
      <c r="H59" s="57"/>
      <c r="I59" s="139"/>
      <c r="J59" s="57"/>
      <c r="K59" s="58"/>
    </row>
    <row r="63" spans="2:47" s="1" customFormat="1" ht="6.9" customHeight="1" x14ac:dyDescent="0.3">
      <c r="B63" s="59"/>
      <c r="C63" s="60"/>
      <c r="D63" s="60"/>
      <c r="E63" s="60"/>
      <c r="F63" s="60"/>
      <c r="G63" s="60"/>
      <c r="H63" s="60"/>
      <c r="I63" s="142"/>
      <c r="J63" s="60"/>
      <c r="K63" s="60"/>
      <c r="L63" s="61"/>
    </row>
    <row r="64" spans="2:47" s="1" customFormat="1" ht="36.9" customHeight="1" x14ac:dyDescent="0.3">
      <c r="B64" s="41"/>
      <c r="C64" s="62" t="s">
        <v>143</v>
      </c>
      <c r="D64" s="63"/>
      <c r="E64" s="63"/>
      <c r="F64" s="63"/>
      <c r="G64" s="63"/>
      <c r="H64" s="63"/>
      <c r="I64" s="163"/>
      <c r="J64" s="63"/>
      <c r="K64" s="63"/>
      <c r="L64" s="61"/>
    </row>
    <row r="65" spans="2:65" s="1" customFormat="1" ht="6.9" customHeight="1" x14ac:dyDescent="0.3">
      <c r="B65" s="41"/>
      <c r="C65" s="63"/>
      <c r="D65" s="63"/>
      <c r="E65" s="63"/>
      <c r="F65" s="63"/>
      <c r="G65" s="63"/>
      <c r="H65" s="63"/>
      <c r="I65" s="163"/>
      <c r="J65" s="63"/>
      <c r="K65" s="63"/>
      <c r="L65" s="61"/>
    </row>
    <row r="66" spans="2:65" s="1" customFormat="1" ht="14.4" customHeight="1" x14ac:dyDescent="0.3">
      <c r="B66" s="41"/>
      <c r="C66" s="65" t="s">
        <v>18</v>
      </c>
      <c r="D66" s="63"/>
      <c r="E66" s="63"/>
      <c r="F66" s="63"/>
      <c r="G66" s="63"/>
      <c r="H66" s="63"/>
      <c r="I66" s="163"/>
      <c r="J66" s="63"/>
      <c r="K66" s="63"/>
      <c r="L66" s="61"/>
    </row>
    <row r="67" spans="2:65" s="1" customFormat="1" ht="16.5" customHeight="1" x14ac:dyDescent="0.3">
      <c r="B67" s="41"/>
      <c r="C67" s="63"/>
      <c r="D67" s="63"/>
      <c r="E67" s="386" t="str">
        <f>E7</f>
        <v>Karlovy Vary, ZŠ Truhlářská, budova školní 9A - odborné učebny</v>
      </c>
      <c r="F67" s="387"/>
      <c r="G67" s="387"/>
      <c r="H67" s="387"/>
      <c r="I67" s="163"/>
      <c r="J67" s="63"/>
      <c r="K67" s="63"/>
      <c r="L67" s="61"/>
    </row>
    <row r="68" spans="2:65" s="1" customFormat="1" ht="14.4" customHeight="1" x14ac:dyDescent="0.3">
      <c r="B68" s="41"/>
      <c r="C68" s="65" t="s">
        <v>103</v>
      </c>
      <c r="D68" s="63"/>
      <c r="E68" s="63"/>
      <c r="F68" s="63"/>
      <c r="G68" s="63"/>
      <c r="H68" s="63"/>
      <c r="I68" s="163"/>
      <c r="J68" s="63"/>
      <c r="K68" s="63"/>
      <c r="L68" s="61"/>
    </row>
    <row r="69" spans="2:65" s="1" customFormat="1" ht="17.25" customHeight="1" x14ac:dyDescent="0.3">
      <c r="B69" s="41"/>
      <c r="C69" s="63"/>
      <c r="D69" s="63"/>
      <c r="E69" s="361" t="str">
        <f>E9</f>
        <v>EzmB - Elektočást - přenos</v>
      </c>
      <c r="F69" s="388"/>
      <c r="G69" s="388"/>
      <c r="H69" s="388"/>
      <c r="I69" s="163"/>
      <c r="J69" s="63"/>
      <c r="K69" s="63"/>
      <c r="L69" s="61"/>
    </row>
    <row r="70" spans="2:65" s="1" customFormat="1" ht="6.9" customHeight="1" x14ac:dyDescent="0.3">
      <c r="B70" s="41"/>
      <c r="C70" s="63"/>
      <c r="D70" s="63"/>
      <c r="E70" s="63"/>
      <c r="F70" s="63"/>
      <c r="G70" s="63"/>
      <c r="H70" s="63"/>
      <c r="I70" s="163"/>
      <c r="J70" s="63"/>
      <c r="K70" s="63"/>
      <c r="L70" s="61"/>
    </row>
    <row r="71" spans="2:65" s="1" customFormat="1" ht="18" customHeight="1" x14ac:dyDescent="0.3">
      <c r="B71" s="41"/>
      <c r="C71" s="65" t="s">
        <v>24</v>
      </c>
      <c r="D71" s="63"/>
      <c r="E71" s="63"/>
      <c r="F71" s="164" t="str">
        <f>F12</f>
        <v>Karlovy Vary</v>
      </c>
      <c r="G71" s="63"/>
      <c r="H71" s="63"/>
      <c r="I71" s="165" t="s">
        <v>26</v>
      </c>
      <c r="J71" s="73" t="str">
        <f>IF(J12="","",J12)</f>
        <v>20. 6. 2018</v>
      </c>
      <c r="K71" s="63"/>
      <c r="L71" s="61"/>
    </row>
    <row r="72" spans="2:65" s="1" customFormat="1" ht="6.9" customHeight="1" x14ac:dyDescent="0.3">
      <c r="B72" s="41"/>
      <c r="C72" s="63"/>
      <c r="D72" s="63"/>
      <c r="E72" s="63"/>
      <c r="F72" s="63"/>
      <c r="G72" s="63"/>
      <c r="H72" s="63"/>
      <c r="I72" s="163"/>
      <c r="J72" s="63"/>
      <c r="K72" s="63"/>
      <c r="L72" s="61"/>
    </row>
    <row r="73" spans="2:65" s="1" customFormat="1" ht="13.2" x14ac:dyDescent="0.3">
      <c r="B73" s="41"/>
      <c r="C73" s="65" t="s">
        <v>28</v>
      </c>
      <c r="D73" s="63"/>
      <c r="E73" s="63"/>
      <c r="F73" s="164" t="str">
        <f>E15</f>
        <v>Statutární město Karlovy Vary</v>
      </c>
      <c r="G73" s="63"/>
      <c r="H73" s="63"/>
      <c r="I73" s="165" t="s">
        <v>35</v>
      </c>
      <c r="J73" s="164" t="str">
        <f>E21</f>
        <v>BPO spol. s r.o.,Lidická 1239,36317 OSTROV</v>
      </c>
      <c r="K73" s="63"/>
      <c r="L73" s="61"/>
    </row>
    <row r="74" spans="2:65" s="1" customFormat="1" ht="14.4" customHeight="1" x14ac:dyDescent="0.3">
      <c r="B74" s="41"/>
      <c r="C74" s="65" t="s">
        <v>33</v>
      </c>
      <c r="D74" s="63"/>
      <c r="E74" s="63"/>
      <c r="F74" s="164" t="str">
        <f>IF(E18="","",E18)</f>
        <v/>
      </c>
      <c r="G74" s="63"/>
      <c r="H74" s="63"/>
      <c r="I74" s="163"/>
      <c r="J74" s="63"/>
      <c r="K74" s="63"/>
      <c r="L74" s="61"/>
    </row>
    <row r="75" spans="2:65" s="1" customFormat="1" ht="10.35" customHeight="1" x14ac:dyDescent="0.3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65" s="9" customFormat="1" ht="29.25" customHeight="1" x14ac:dyDescent="0.3">
      <c r="B76" s="166"/>
      <c r="C76" s="167" t="s">
        <v>144</v>
      </c>
      <c r="D76" s="168" t="s">
        <v>59</v>
      </c>
      <c r="E76" s="168" t="s">
        <v>55</v>
      </c>
      <c r="F76" s="168" t="s">
        <v>145</v>
      </c>
      <c r="G76" s="168" t="s">
        <v>146</v>
      </c>
      <c r="H76" s="168" t="s">
        <v>147</v>
      </c>
      <c r="I76" s="169" t="s">
        <v>148</v>
      </c>
      <c r="J76" s="168" t="s">
        <v>107</v>
      </c>
      <c r="K76" s="170" t="s">
        <v>149</v>
      </c>
      <c r="L76" s="171"/>
      <c r="M76" s="81" t="s">
        <v>150</v>
      </c>
      <c r="N76" s="82" t="s">
        <v>44</v>
      </c>
      <c r="O76" s="82" t="s">
        <v>151</v>
      </c>
      <c r="P76" s="82" t="s">
        <v>152</v>
      </c>
      <c r="Q76" s="82" t="s">
        <v>153</v>
      </c>
      <c r="R76" s="82" t="s">
        <v>154</v>
      </c>
      <c r="S76" s="82" t="s">
        <v>155</v>
      </c>
      <c r="T76" s="83" t="s">
        <v>156</v>
      </c>
    </row>
    <row r="77" spans="2:65" s="1" customFormat="1" ht="29.25" customHeight="1" x14ac:dyDescent="0.35">
      <c r="B77" s="41"/>
      <c r="C77" s="87" t="s">
        <v>108</v>
      </c>
      <c r="D77" s="63"/>
      <c r="E77" s="63"/>
      <c r="F77" s="63"/>
      <c r="G77" s="63"/>
      <c r="H77" s="63"/>
      <c r="I77" s="163"/>
      <c r="J77" s="172">
        <f>BK77</f>
        <v>0</v>
      </c>
      <c r="K77" s="63"/>
      <c r="L77" s="61"/>
      <c r="M77" s="84"/>
      <c r="N77" s="85"/>
      <c r="O77" s="85"/>
      <c r="P77" s="173">
        <f>P78</f>
        <v>0</v>
      </c>
      <c r="Q77" s="85"/>
      <c r="R77" s="173">
        <f>R78</f>
        <v>0</v>
      </c>
      <c r="S77" s="85"/>
      <c r="T77" s="174">
        <f>T78</f>
        <v>0</v>
      </c>
      <c r="AT77" s="24" t="s">
        <v>73</v>
      </c>
      <c r="AU77" s="24" t="s">
        <v>109</v>
      </c>
      <c r="BK77" s="175">
        <f>BK78</f>
        <v>0</v>
      </c>
    </row>
    <row r="78" spans="2:65" s="10" customFormat="1" ht="37.35" customHeight="1" x14ac:dyDescent="0.35">
      <c r="B78" s="176"/>
      <c r="C78" s="177"/>
      <c r="D78" s="178" t="s">
        <v>73</v>
      </c>
      <c r="E78" s="179" t="s">
        <v>2715</v>
      </c>
      <c r="F78" s="179" t="s">
        <v>2716</v>
      </c>
      <c r="G78" s="177"/>
      <c r="H78" s="177"/>
      <c r="I78" s="180"/>
      <c r="J78" s="181">
        <f>BK78</f>
        <v>0</v>
      </c>
      <c r="K78" s="177"/>
      <c r="L78" s="182"/>
      <c r="M78" s="183"/>
      <c r="N78" s="184"/>
      <c r="O78" s="184"/>
      <c r="P78" s="185">
        <f>P79</f>
        <v>0</v>
      </c>
      <c r="Q78" s="184"/>
      <c r="R78" s="185">
        <f>R79</f>
        <v>0</v>
      </c>
      <c r="S78" s="184"/>
      <c r="T78" s="186">
        <f>T79</f>
        <v>0</v>
      </c>
      <c r="AR78" s="187" t="s">
        <v>84</v>
      </c>
      <c r="AT78" s="188" t="s">
        <v>73</v>
      </c>
      <c r="AU78" s="188" t="s">
        <v>74</v>
      </c>
      <c r="AY78" s="187" t="s">
        <v>159</v>
      </c>
      <c r="BK78" s="189">
        <f>BK79</f>
        <v>0</v>
      </c>
    </row>
    <row r="79" spans="2:65" s="1" customFormat="1" ht="16.5" customHeight="1" x14ac:dyDescent="0.3">
      <c r="B79" s="41"/>
      <c r="C79" s="192" t="s">
        <v>82</v>
      </c>
      <c r="D79" s="192" t="s">
        <v>161</v>
      </c>
      <c r="E79" s="193" t="s">
        <v>2717</v>
      </c>
      <c r="F79" s="194" t="s">
        <v>2718</v>
      </c>
      <c r="G79" s="195" t="s">
        <v>2635</v>
      </c>
      <c r="H79" s="196">
        <v>1</v>
      </c>
      <c r="I79" s="197"/>
      <c r="J79" s="198">
        <f>ROUND(I79*H79,2)</f>
        <v>0</v>
      </c>
      <c r="K79" s="194" t="s">
        <v>30</v>
      </c>
      <c r="L79" s="61"/>
      <c r="M79" s="199" t="s">
        <v>30</v>
      </c>
      <c r="N79" s="261" t="s">
        <v>45</v>
      </c>
      <c r="O79" s="262"/>
      <c r="P79" s="263">
        <f>O79*H79</f>
        <v>0</v>
      </c>
      <c r="Q79" s="263">
        <v>0</v>
      </c>
      <c r="R79" s="263">
        <f>Q79*H79</f>
        <v>0</v>
      </c>
      <c r="S79" s="263">
        <v>0</v>
      </c>
      <c r="T79" s="264">
        <f>S79*H79</f>
        <v>0</v>
      </c>
      <c r="AR79" s="24" t="s">
        <v>271</v>
      </c>
      <c r="AT79" s="24" t="s">
        <v>161</v>
      </c>
      <c r="AU79" s="24" t="s">
        <v>82</v>
      </c>
      <c r="AY79" s="24" t="s">
        <v>159</v>
      </c>
      <c r="BE79" s="203">
        <f>IF(N79="základní",J79,0)</f>
        <v>0</v>
      </c>
      <c r="BF79" s="203">
        <f>IF(N79="snížená",J79,0)</f>
        <v>0</v>
      </c>
      <c r="BG79" s="203">
        <f>IF(N79="zákl. přenesená",J79,0)</f>
        <v>0</v>
      </c>
      <c r="BH79" s="203">
        <f>IF(N79="sníž. přenesená",J79,0)</f>
        <v>0</v>
      </c>
      <c r="BI79" s="203">
        <f>IF(N79="nulová",J79,0)</f>
        <v>0</v>
      </c>
      <c r="BJ79" s="24" t="s">
        <v>82</v>
      </c>
      <c r="BK79" s="203">
        <f>ROUND(I79*H79,2)</f>
        <v>0</v>
      </c>
      <c r="BL79" s="24" t="s">
        <v>271</v>
      </c>
      <c r="BM79" s="24" t="s">
        <v>2719</v>
      </c>
    </row>
    <row r="80" spans="2:65" s="1" customFormat="1" ht="6.9" customHeight="1" x14ac:dyDescent="0.3">
      <c r="B80" s="56"/>
      <c r="C80" s="57"/>
      <c r="D80" s="57"/>
      <c r="E80" s="57"/>
      <c r="F80" s="57"/>
      <c r="G80" s="57"/>
      <c r="H80" s="57"/>
      <c r="I80" s="139"/>
      <c r="J80" s="57"/>
      <c r="K80" s="57"/>
      <c r="L80" s="61"/>
    </row>
  </sheetData>
  <sheetProtection algorithmName="SHA-512" hashValue="8B0R+fuCOBRe6Kt7mTNAmdKpr6INsbAYSkx4Y4q0xV+kyIY1D4dNRU7KyMEECzw0IiEGFJmEEKCXuSOEoJXE+Q==" saltValue="laye2tclELLXIOFgj6S0dqCiZsKY4ZZdY63VOBT6H10rYdE99+cXwdKIXNEtHqMBnOdTYnAGPYwTksUVR5+trw==" spinCount="100000" sheet="1" objects="1" scenarios="1" formatColumns="0" formatRows="0" autoFilter="0"/>
  <autoFilter ref="C76:K79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4"/>
  <sheetViews>
    <sheetView showGridLines="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 x14ac:dyDescent="0.3">
      <c r="A1" s="21"/>
      <c r="B1" s="112"/>
      <c r="C1" s="112"/>
      <c r="D1" s="113" t="s">
        <v>1</v>
      </c>
      <c r="E1" s="112"/>
      <c r="F1" s="114" t="s">
        <v>97</v>
      </c>
      <c r="G1" s="389" t="s">
        <v>98</v>
      </c>
      <c r="H1" s="389"/>
      <c r="I1" s="115"/>
      <c r="J1" s="114" t="s">
        <v>99</v>
      </c>
      <c r="K1" s="113" t="s">
        <v>100</v>
      </c>
      <c r="L1" s="114" t="s">
        <v>101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 x14ac:dyDescent="0.3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4" t="s">
        <v>96</v>
      </c>
    </row>
    <row r="3" spans="1:70" ht="6.9" customHeight="1" x14ac:dyDescent="0.3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" customHeight="1" x14ac:dyDescent="0.3">
      <c r="B4" s="28"/>
      <c r="C4" s="29"/>
      <c r="D4" s="30" t="s">
        <v>102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" customHeight="1" x14ac:dyDescent="0.3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3.2" x14ac:dyDescent="0.3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 x14ac:dyDescent="0.3">
      <c r="B7" s="28"/>
      <c r="C7" s="29"/>
      <c r="D7" s="29"/>
      <c r="E7" s="381" t="str">
        <f>'Rekapitulace stavby'!K6</f>
        <v>Karlovy Vary, ZŠ Truhlářská, budova školní 9A - odborné učebny</v>
      </c>
      <c r="F7" s="382"/>
      <c r="G7" s="382"/>
      <c r="H7" s="382"/>
      <c r="I7" s="117"/>
      <c r="J7" s="29"/>
      <c r="K7" s="31"/>
    </row>
    <row r="8" spans="1:70" s="1" customFormat="1" ht="13.2" x14ac:dyDescent="0.3">
      <c r="B8" s="41"/>
      <c r="C8" s="42"/>
      <c r="D8" s="37" t="s">
        <v>103</v>
      </c>
      <c r="E8" s="42"/>
      <c r="F8" s="42"/>
      <c r="G8" s="42"/>
      <c r="H8" s="42"/>
      <c r="I8" s="118"/>
      <c r="J8" s="42"/>
      <c r="K8" s="45"/>
    </row>
    <row r="9" spans="1:70" s="1" customFormat="1" ht="36.9" customHeight="1" x14ac:dyDescent="0.3">
      <c r="B9" s="41"/>
      <c r="C9" s="42"/>
      <c r="D9" s="42"/>
      <c r="E9" s="383" t="s">
        <v>2720</v>
      </c>
      <c r="F9" s="384"/>
      <c r="G9" s="384"/>
      <c r="H9" s="384"/>
      <c r="I9" s="118"/>
      <c r="J9" s="42"/>
      <c r="K9" s="45"/>
    </row>
    <row r="10" spans="1:70" s="1" customFormat="1" ht="12" x14ac:dyDescent="0.3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 x14ac:dyDescent="0.3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30</v>
      </c>
      <c r="K11" s="45"/>
    </row>
    <row r="12" spans="1:70" s="1" customFormat="1" ht="14.4" customHeight="1" x14ac:dyDescent="0.3">
      <c r="B12" s="41"/>
      <c r="C12" s="42"/>
      <c r="D12" s="37" t="s">
        <v>24</v>
      </c>
      <c r="E12" s="42"/>
      <c r="F12" s="35" t="s">
        <v>25</v>
      </c>
      <c r="G12" s="42"/>
      <c r="H12" s="42"/>
      <c r="I12" s="119" t="s">
        <v>26</v>
      </c>
      <c r="J12" s="120" t="str">
        <f>'Rekapitulace stavby'!AN8</f>
        <v>20. 6. 2018</v>
      </c>
      <c r="K12" s="45"/>
    </row>
    <row r="13" spans="1:70" s="1" customFormat="1" ht="10.8" customHeight="1" x14ac:dyDescent="0.3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 x14ac:dyDescent="0.3">
      <c r="B14" s="41"/>
      <c r="C14" s="42"/>
      <c r="D14" s="37" t="s">
        <v>28</v>
      </c>
      <c r="E14" s="42"/>
      <c r="F14" s="42"/>
      <c r="G14" s="42"/>
      <c r="H14" s="42"/>
      <c r="I14" s="119" t="s">
        <v>29</v>
      </c>
      <c r="J14" s="35" t="s">
        <v>30</v>
      </c>
      <c r="K14" s="45"/>
    </row>
    <row r="15" spans="1:70" s="1" customFormat="1" ht="18" customHeight="1" x14ac:dyDescent="0.3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30</v>
      </c>
      <c r="K15" s="45"/>
    </row>
    <row r="16" spans="1:70" s="1" customFormat="1" ht="6.9" customHeight="1" x14ac:dyDescent="0.3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 x14ac:dyDescent="0.3">
      <c r="B17" s="41"/>
      <c r="C17" s="42"/>
      <c r="D17" s="37" t="s">
        <v>33</v>
      </c>
      <c r="E17" s="42"/>
      <c r="F17" s="42"/>
      <c r="G17" s="42"/>
      <c r="H17" s="42"/>
      <c r="I17" s="119" t="s">
        <v>29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 x14ac:dyDescent="0.3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 x14ac:dyDescent="0.3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 x14ac:dyDescent="0.3">
      <c r="B20" s="41"/>
      <c r="C20" s="42"/>
      <c r="D20" s="37" t="s">
        <v>35</v>
      </c>
      <c r="E20" s="42"/>
      <c r="F20" s="42"/>
      <c r="G20" s="42"/>
      <c r="H20" s="42"/>
      <c r="I20" s="119" t="s">
        <v>29</v>
      </c>
      <c r="J20" s="35" t="s">
        <v>30</v>
      </c>
      <c r="K20" s="45"/>
    </row>
    <row r="21" spans="2:11" s="1" customFormat="1" ht="18" customHeight="1" x14ac:dyDescent="0.3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30</v>
      </c>
      <c r="K21" s="45"/>
    </row>
    <row r="22" spans="2:11" s="1" customFormat="1" ht="6.9" customHeight="1" x14ac:dyDescent="0.3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 x14ac:dyDescent="0.3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 x14ac:dyDescent="0.3">
      <c r="B24" s="121"/>
      <c r="C24" s="122"/>
      <c r="D24" s="122"/>
      <c r="E24" s="350" t="s">
        <v>30</v>
      </c>
      <c r="F24" s="350"/>
      <c r="G24" s="350"/>
      <c r="H24" s="350"/>
      <c r="I24" s="123"/>
      <c r="J24" s="122"/>
      <c r="K24" s="124"/>
    </row>
    <row r="25" spans="2:11" s="1" customFormat="1" ht="6.9" customHeight="1" x14ac:dyDescent="0.3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" customHeight="1" x14ac:dyDescent="0.3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 x14ac:dyDescent="0.3">
      <c r="B27" s="41"/>
      <c r="C27" s="42"/>
      <c r="D27" s="127" t="s">
        <v>40</v>
      </c>
      <c r="E27" s="42"/>
      <c r="F27" s="42"/>
      <c r="G27" s="42"/>
      <c r="H27" s="42"/>
      <c r="I27" s="118"/>
      <c r="J27" s="128">
        <f>ROUND(J78,2)</f>
        <v>0</v>
      </c>
      <c r="K27" s="45"/>
    </row>
    <row r="28" spans="2:11" s="1" customFormat="1" ht="6.9" customHeight="1" x14ac:dyDescent="0.3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 x14ac:dyDescent="0.3">
      <c r="B29" s="41"/>
      <c r="C29" s="42"/>
      <c r="D29" s="42"/>
      <c r="E29" s="42"/>
      <c r="F29" s="46" t="s">
        <v>42</v>
      </c>
      <c r="G29" s="42"/>
      <c r="H29" s="42"/>
      <c r="I29" s="129" t="s">
        <v>41</v>
      </c>
      <c r="J29" s="46" t="s">
        <v>43</v>
      </c>
      <c r="K29" s="45"/>
    </row>
    <row r="30" spans="2:11" s="1" customFormat="1" ht="14.4" customHeight="1" x14ac:dyDescent="0.3">
      <c r="B30" s="41"/>
      <c r="C30" s="42"/>
      <c r="D30" s="49" t="s">
        <v>44</v>
      </c>
      <c r="E30" s="49" t="s">
        <v>45</v>
      </c>
      <c r="F30" s="130">
        <f>ROUND(SUM(BE78:BE93), 2)</f>
        <v>0</v>
      </c>
      <c r="G30" s="42"/>
      <c r="H30" s="42"/>
      <c r="I30" s="131">
        <v>0.21</v>
      </c>
      <c r="J30" s="130">
        <f>ROUND(ROUND((SUM(BE78:BE93)), 2)*I30, 2)</f>
        <v>0</v>
      </c>
      <c r="K30" s="45"/>
    </row>
    <row r="31" spans="2:11" s="1" customFormat="1" ht="14.4" customHeight="1" x14ac:dyDescent="0.3">
      <c r="B31" s="41"/>
      <c r="C31" s="42"/>
      <c r="D31" s="42"/>
      <c r="E31" s="49" t="s">
        <v>46</v>
      </c>
      <c r="F31" s="130">
        <f>ROUND(SUM(BF78:BF93), 2)</f>
        <v>0</v>
      </c>
      <c r="G31" s="42"/>
      <c r="H31" s="42"/>
      <c r="I31" s="131">
        <v>0.15</v>
      </c>
      <c r="J31" s="130">
        <f>ROUND(ROUND((SUM(BF78:BF93)), 2)*I31, 2)</f>
        <v>0</v>
      </c>
      <c r="K31" s="45"/>
    </row>
    <row r="32" spans="2:11" s="1" customFormat="1" ht="14.4" hidden="1" customHeight="1" x14ac:dyDescent="0.3">
      <c r="B32" s="41"/>
      <c r="C32" s="42"/>
      <c r="D32" s="42"/>
      <c r="E32" s="49" t="s">
        <v>47</v>
      </c>
      <c r="F32" s="130">
        <f>ROUND(SUM(BG78:BG93),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 x14ac:dyDescent="0.3">
      <c r="B33" s="41"/>
      <c r="C33" s="42"/>
      <c r="D33" s="42"/>
      <c r="E33" s="49" t="s">
        <v>48</v>
      </c>
      <c r="F33" s="130">
        <f>ROUND(SUM(BH78:BH93),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" hidden="1" customHeight="1" x14ac:dyDescent="0.3">
      <c r="B34" s="41"/>
      <c r="C34" s="42"/>
      <c r="D34" s="42"/>
      <c r="E34" s="49" t="s">
        <v>49</v>
      </c>
      <c r="F34" s="130">
        <f>ROUND(SUM(BI78:BI93),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" customHeight="1" x14ac:dyDescent="0.3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 x14ac:dyDescent="0.3">
      <c r="B36" s="41"/>
      <c r="C36" s="132"/>
      <c r="D36" s="133" t="s">
        <v>50</v>
      </c>
      <c r="E36" s="79"/>
      <c r="F36" s="79"/>
      <c r="G36" s="134" t="s">
        <v>51</v>
      </c>
      <c r="H36" s="135" t="s">
        <v>52</v>
      </c>
      <c r="I36" s="136"/>
      <c r="J36" s="137">
        <f>SUM(J27:J34)</f>
        <v>0</v>
      </c>
      <c r="K36" s="138"/>
    </row>
    <row r="37" spans="2:11" s="1" customFormat="1" ht="14.4" customHeight="1" x14ac:dyDescent="0.3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" customHeight="1" x14ac:dyDescent="0.3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" customHeight="1" x14ac:dyDescent="0.3">
      <c r="B42" s="41"/>
      <c r="C42" s="30" t="s">
        <v>105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" customHeight="1" x14ac:dyDescent="0.3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 x14ac:dyDescent="0.3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 x14ac:dyDescent="0.3">
      <c r="B45" s="41"/>
      <c r="C45" s="42"/>
      <c r="D45" s="42"/>
      <c r="E45" s="381" t="str">
        <f>E7</f>
        <v>Karlovy Vary, ZŠ Truhlářská, budova školní 9A - odborné učebny</v>
      </c>
      <c r="F45" s="382"/>
      <c r="G45" s="382"/>
      <c r="H45" s="382"/>
      <c r="I45" s="118"/>
      <c r="J45" s="42"/>
      <c r="K45" s="45"/>
    </row>
    <row r="46" spans="2:11" s="1" customFormat="1" ht="14.4" customHeight="1" x14ac:dyDescent="0.3">
      <c r="B46" s="41"/>
      <c r="C46" s="37" t="s">
        <v>103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 x14ac:dyDescent="0.3">
      <c r="B47" s="41"/>
      <c r="C47" s="42"/>
      <c r="D47" s="42"/>
      <c r="E47" s="383" t="str">
        <f>E9</f>
        <v>FzmB - VRN + VON</v>
      </c>
      <c r="F47" s="384"/>
      <c r="G47" s="384"/>
      <c r="H47" s="384"/>
      <c r="I47" s="118"/>
      <c r="J47" s="42"/>
      <c r="K47" s="45"/>
    </row>
    <row r="48" spans="2:11" s="1" customFormat="1" ht="6.9" customHeight="1" x14ac:dyDescent="0.3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 x14ac:dyDescent="0.3">
      <c r="B49" s="41"/>
      <c r="C49" s="37" t="s">
        <v>24</v>
      </c>
      <c r="D49" s="42"/>
      <c r="E49" s="42"/>
      <c r="F49" s="35" t="str">
        <f>F12</f>
        <v>Karlovy Vary</v>
      </c>
      <c r="G49" s="42"/>
      <c r="H49" s="42"/>
      <c r="I49" s="119" t="s">
        <v>26</v>
      </c>
      <c r="J49" s="120" t="str">
        <f>IF(J12="","",J12)</f>
        <v>20. 6. 2018</v>
      </c>
      <c r="K49" s="45"/>
    </row>
    <row r="50" spans="2:47" s="1" customFormat="1" ht="6.9" customHeight="1" x14ac:dyDescent="0.3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3.2" x14ac:dyDescent="0.3">
      <c r="B51" s="41"/>
      <c r="C51" s="37" t="s">
        <v>28</v>
      </c>
      <c r="D51" s="42"/>
      <c r="E51" s="42"/>
      <c r="F51" s="35" t="str">
        <f>E15</f>
        <v>Statutární město Karlovy Vary</v>
      </c>
      <c r="G51" s="42"/>
      <c r="H51" s="42"/>
      <c r="I51" s="119" t="s">
        <v>35</v>
      </c>
      <c r="J51" s="350" t="str">
        <f>E21</f>
        <v>BPO spol. s r.o.,Lidická 1239,36317 OSTROV</v>
      </c>
      <c r="K51" s="45"/>
    </row>
    <row r="52" spans="2:47" s="1" customFormat="1" ht="14.4" customHeight="1" x14ac:dyDescent="0.3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385"/>
      <c r="K52" s="45"/>
    </row>
    <row r="53" spans="2:47" s="1" customFormat="1" ht="10.35" customHeight="1" x14ac:dyDescent="0.3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 x14ac:dyDescent="0.3">
      <c r="B54" s="41"/>
      <c r="C54" s="144" t="s">
        <v>106</v>
      </c>
      <c r="D54" s="132"/>
      <c r="E54" s="132"/>
      <c r="F54" s="132"/>
      <c r="G54" s="132"/>
      <c r="H54" s="132"/>
      <c r="I54" s="145"/>
      <c r="J54" s="146" t="s">
        <v>107</v>
      </c>
      <c r="K54" s="147"/>
    </row>
    <row r="55" spans="2:47" s="1" customFormat="1" ht="10.35" customHeight="1" x14ac:dyDescent="0.3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 x14ac:dyDescent="0.3">
      <c r="B56" s="41"/>
      <c r="C56" s="148" t="s">
        <v>108</v>
      </c>
      <c r="D56" s="42"/>
      <c r="E56" s="42"/>
      <c r="F56" s="42"/>
      <c r="G56" s="42"/>
      <c r="H56" s="42"/>
      <c r="I56" s="118"/>
      <c r="J56" s="128">
        <f>J78</f>
        <v>0</v>
      </c>
      <c r="K56" s="45"/>
      <c r="AU56" s="24" t="s">
        <v>109</v>
      </c>
    </row>
    <row r="57" spans="2:47" s="7" customFormat="1" ht="24.9" customHeight="1" x14ac:dyDescent="0.3">
      <c r="B57" s="149"/>
      <c r="C57" s="150"/>
      <c r="D57" s="151" t="s">
        <v>2721</v>
      </c>
      <c r="E57" s="152"/>
      <c r="F57" s="152"/>
      <c r="G57" s="152"/>
      <c r="H57" s="152"/>
      <c r="I57" s="153"/>
      <c r="J57" s="154">
        <f>J79</f>
        <v>0</v>
      </c>
      <c r="K57" s="155"/>
    </row>
    <row r="58" spans="2:47" s="7" customFormat="1" ht="24.9" customHeight="1" x14ac:dyDescent="0.3">
      <c r="B58" s="149"/>
      <c r="C58" s="150"/>
      <c r="D58" s="151" t="s">
        <v>2722</v>
      </c>
      <c r="E58" s="152"/>
      <c r="F58" s="152"/>
      <c r="G58" s="152"/>
      <c r="H58" s="152"/>
      <c r="I58" s="153"/>
      <c r="J58" s="154">
        <f>J82</f>
        <v>0</v>
      </c>
      <c r="K58" s="155"/>
    </row>
    <row r="59" spans="2:47" s="1" customFormat="1" ht="21.75" customHeight="1" x14ac:dyDescent="0.3">
      <c r="B59" s="41"/>
      <c r="C59" s="42"/>
      <c r="D59" s="42"/>
      <c r="E59" s="42"/>
      <c r="F59" s="42"/>
      <c r="G59" s="42"/>
      <c r="H59" s="42"/>
      <c r="I59" s="118"/>
      <c r="J59" s="42"/>
      <c r="K59" s="45"/>
    </row>
    <row r="60" spans="2:47" s="1" customFormat="1" ht="6.9" customHeight="1" x14ac:dyDescent="0.3">
      <c r="B60" s="56"/>
      <c r="C60" s="57"/>
      <c r="D60" s="57"/>
      <c r="E60" s="57"/>
      <c r="F60" s="57"/>
      <c r="G60" s="57"/>
      <c r="H60" s="57"/>
      <c r="I60" s="139"/>
      <c r="J60" s="57"/>
      <c r="K60" s="58"/>
    </row>
    <row r="64" spans="2:47" s="1" customFormat="1" ht="6.9" customHeight="1" x14ac:dyDescent="0.3">
      <c r="B64" s="59"/>
      <c r="C64" s="60"/>
      <c r="D64" s="60"/>
      <c r="E64" s="60"/>
      <c r="F64" s="60"/>
      <c r="G64" s="60"/>
      <c r="H64" s="60"/>
      <c r="I64" s="142"/>
      <c r="J64" s="60"/>
      <c r="K64" s="60"/>
      <c r="L64" s="61"/>
    </row>
    <row r="65" spans="2:65" s="1" customFormat="1" ht="36.9" customHeight="1" x14ac:dyDescent="0.3">
      <c r="B65" s="41"/>
      <c r="C65" s="62" t="s">
        <v>143</v>
      </c>
      <c r="D65" s="63"/>
      <c r="E65" s="63"/>
      <c r="F65" s="63"/>
      <c r="G65" s="63"/>
      <c r="H65" s="63"/>
      <c r="I65" s="163"/>
      <c r="J65" s="63"/>
      <c r="K65" s="63"/>
      <c r="L65" s="61"/>
    </row>
    <row r="66" spans="2:65" s="1" customFormat="1" ht="6.9" customHeight="1" x14ac:dyDescent="0.3">
      <c r="B66" s="41"/>
      <c r="C66" s="63"/>
      <c r="D66" s="63"/>
      <c r="E66" s="63"/>
      <c r="F66" s="63"/>
      <c r="G66" s="63"/>
      <c r="H66" s="63"/>
      <c r="I66" s="163"/>
      <c r="J66" s="63"/>
      <c r="K66" s="63"/>
      <c r="L66" s="61"/>
    </row>
    <row r="67" spans="2:65" s="1" customFormat="1" ht="14.4" customHeight="1" x14ac:dyDescent="0.3">
      <c r="B67" s="41"/>
      <c r="C67" s="65" t="s">
        <v>18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5" s="1" customFormat="1" ht="16.5" customHeight="1" x14ac:dyDescent="0.3">
      <c r="B68" s="41"/>
      <c r="C68" s="63"/>
      <c r="D68" s="63"/>
      <c r="E68" s="386" t="str">
        <f>E7</f>
        <v>Karlovy Vary, ZŠ Truhlářská, budova školní 9A - odborné učebny</v>
      </c>
      <c r="F68" s="387"/>
      <c r="G68" s="387"/>
      <c r="H68" s="387"/>
      <c r="I68" s="163"/>
      <c r="J68" s="63"/>
      <c r="K68" s="63"/>
      <c r="L68" s="61"/>
    </row>
    <row r="69" spans="2:65" s="1" customFormat="1" ht="14.4" customHeight="1" x14ac:dyDescent="0.3">
      <c r="B69" s="41"/>
      <c r="C69" s="65" t="s">
        <v>103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5" s="1" customFormat="1" ht="17.25" customHeight="1" x14ac:dyDescent="0.3">
      <c r="B70" s="41"/>
      <c r="C70" s="63"/>
      <c r="D70" s="63"/>
      <c r="E70" s="361" t="str">
        <f>E9</f>
        <v>FzmB - VRN + VON</v>
      </c>
      <c r="F70" s="388"/>
      <c r="G70" s="388"/>
      <c r="H70" s="388"/>
      <c r="I70" s="163"/>
      <c r="J70" s="63"/>
      <c r="K70" s="63"/>
      <c r="L70" s="61"/>
    </row>
    <row r="71" spans="2:65" s="1" customFormat="1" ht="6.9" customHeight="1" x14ac:dyDescent="0.3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65" s="1" customFormat="1" ht="18" customHeight="1" x14ac:dyDescent="0.3">
      <c r="B72" s="41"/>
      <c r="C72" s="65" t="s">
        <v>24</v>
      </c>
      <c r="D72" s="63"/>
      <c r="E72" s="63"/>
      <c r="F72" s="164" t="str">
        <f>F12</f>
        <v>Karlovy Vary</v>
      </c>
      <c r="G72" s="63"/>
      <c r="H72" s="63"/>
      <c r="I72" s="165" t="s">
        <v>26</v>
      </c>
      <c r="J72" s="73" t="str">
        <f>IF(J12="","",J12)</f>
        <v>20. 6. 2018</v>
      </c>
      <c r="K72" s="63"/>
      <c r="L72" s="61"/>
    </row>
    <row r="73" spans="2:65" s="1" customFormat="1" ht="6.9" customHeight="1" x14ac:dyDescent="0.3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5" s="1" customFormat="1" ht="13.2" x14ac:dyDescent="0.3">
      <c r="B74" s="41"/>
      <c r="C74" s="65" t="s">
        <v>28</v>
      </c>
      <c r="D74" s="63"/>
      <c r="E74" s="63"/>
      <c r="F74" s="164" t="str">
        <f>E15</f>
        <v>Statutární město Karlovy Vary</v>
      </c>
      <c r="G74" s="63"/>
      <c r="H74" s="63"/>
      <c r="I74" s="165" t="s">
        <v>35</v>
      </c>
      <c r="J74" s="164" t="str">
        <f>E21</f>
        <v>BPO spol. s r.o.,Lidická 1239,36317 OSTROV</v>
      </c>
      <c r="K74" s="63"/>
      <c r="L74" s="61"/>
    </row>
    <row r="75" spans="2:65" s="1" customFormat="1" ht="14.4" customHeight="1" x14ac:dyDescent="0.3">
      <c r="B75" s="41"/>
      <c r="C75" s="65" t="s">
        <v>33</v>
      </c>
      <c r="D75" s="63"/>
      <c r="E75" s="63"/>
      <c r="F75" s="164" t="str">
        <f>IF(E18="","",E18)</f>
        <v/>
      </c>
      <c r="G75" s="63"/>
      <c r="H75" s="63"/>
      <c r="I75" s="163"/>
      <c r="J75" s="63"/>
      <c r="K75" s="63"/>
      <c r="L75" s="61"/>
    </row>
    <row r="76" spans="2:65" s="1" customFormat="1" ht="10.35" customHeight="1" x14ac:dyDescent="0.3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65" s="9" customFormat="1" ht="29.25" customHeight="1" x14ac:dyDescent="0.3">
      <c r="B77" s="166"/>
      <c r="C77" s="167" t="s">
        <v>144</v>
      </c>
      <c r="D77" s="168" t="s">
        <v>59</v>
      </c>
      <c r="E77" s="168" t="s">
        <v>55</v>
      </c>
      <c r="F77" s="168" t="s">
        <v>145</v>
      </c>
      <c r="G77" s="168" t="s">
        <v>146</v>
      </c>
      <c r="H77" s="168" t="s">
        <v>147</v>
      </c>
      <c r="I77" s="169" t="s">
        <v>148</v>
      </c>
      <c r="J77" s="168" t="s">
        <v>107</v>
      </c>
      <c r="K77" s="170" t="s">
        <v>149</v>
      </c>
      <c r="L77" s="171"/>
      <c r="M77" s="81" t="s">
        <v>150</v>
      </c>
      <c r="N77" s="82" t="s">
        <v>44</v>
      </c>
      <c r="O77" s="82" t="s">
        <v>151</v>
      </c>
      <c r="P77" s="82" t="s">
        <v>152</v>
      </c>
      <c r="Q77" s="82" t="s">
        <v>153</v>
      </c>
      <c r="R77" s="82" t="s">
        <v>154</v>
      </c>
      <c r="S77" s="82" t="s">
        <v>155</v>
      </c>
      <c r="T77" s="83" t="s">
        <v>156</v>
      </c>
    </row>
    <row r="78" spans="2:65" s="1" customFormat="1" ht="29.25" customHeight="1" x14ac:dyDescent="0.35">
      <c r="B78" s="41"/>
      <c r="C78" s="87" t="s">
        <v>108</v>
      </c>
      <c r="D78" s="63"/>
      <c r="E78" s="63"/>
      <c r="F78" s="63"/>
      <c r="G78" s="63"/>
      <c r="H78" s="63"/>
      <c r="I78" s="163"/>
      <c r="J78" s="172">
        <f>BK78</f>
        <v>0</v>
      </c>
      <c r="K78" s="63"/>
      <c r="L78" s="61"/>
      <c r="M78" s="84"/>
      <c r="N78" s="85"/>
      <c r="O78" s="85"/>
      <c r="P78" s="173">
        <f>P79+P82</f>
        <v>0</v>
      </c>
      <c r="Q78" s="85"/>
      <c r="R78" s="173">
        <f>R79+R82</f>
        <v>0</v>
      </c>
      <c r="S78" s="85"/>
      <c r="T78" s="174">
        <f>T79+T82</f>
        <v>0</v>
      </c>
      <c r="AT78" s="24" t="s">
        <v>73</v>
      </c>
      <c r="AU78" s="24" t="s">
        <v>109</v>
      </c>
      <c r="BK78" s="175">
        <f>BK79+BK82</f>
        <v>0</v>
      </c>
    </row>
    <row r="79" spans="2:65" s="10" customFormat="1" ht="37.35" customHeight="1" x14ac:dyDescent="0.35">
      <c r="B79" s="176"/>
      <c r="C79" s="177"/>
      <c r="D79" s="178" t="s">
        <v>73</v>
      </c>
      <c r="E79" s="179" t="s">
        <v>2723</v>
      </c>
      <c r="F79" s="179" t="s">
        <v>2724</v>
      </c>
      <c r="G79" s="177"/>
      <c r="H79" s="177"/>
      <c r="I79" s="180"/>
      <c r="J79" s="181">
        <f>BK79</f>
        <v>0</v>
      </c>
      <c r="K79" s="177"/>
      <c r="L79" s="182"/>
      <c r="M79" s="183"/>
      <c r="N79" s="184"/>
      <c r="O79" s="184"/>
      <c r="P79" s="185">
        <f>SUM(P80:P81)</f>
        <v>0</v>
      </c>
      <c r="Q79" s="184"/>
      <c r="R79" s="185">
        <f>SUM(R80:R81)</f>
        <v>0</v>
      </c>
      <c r="S79" s="184"/>
      <c r="T79" s="186">
        <f>SUM(T80:T81)</f>
        <v>0</v>
      </c>
      <c r="AR79" s="187" t="s">
        <v>199</v>
      </c>
      <c r="AT79" s="188" t="s">
        <v>73</v>
      </c>
      <c r="AU79" s="188" t="s">
        <v>74</v>
      </c>
      <c r="AY79" s="187" t="s">
        <v>159</v>
      </c>
      <c r="BK79" s="189">
        <f>SUM(BK80:BK81)</f>
        <v>0</v>
      </c>
    </row>
    <row r="80" spans="2:65" s="1" customFormat="1" ht="16.5" customHeight="1" x14ac:dyDescent="0.3">
      <c r="B80" s="41"/>
      <c r="C80" s="192" t="s">
        <v>82</v>
      </c>
      <c r="D80" s="192" t="s">
        <v>161</v>
      </c>
      <c r="E80" s="193" t="s">
        <v>2725</v>
      </c>
      <c r="F80" s="194" t="s">
        <v>2726</v>
      </c>
      <c r="G80" s="195" t="s">
        <v>911</v>
      </c>
      <c r="H80" s="196">
        <v>1</v>
      </c>
      <c r="I80" s="197"/>
      <c r="J80" s="198">
        <f>ROUND(I80*H80,2)</f>
        <v>0</v>
      </c>
      <c r="K80" s="194" t="s">
        <v>30</v>
      </c>
      <c r="L80" s="61"/>
      <c r="M80" s="199" t="s">
        <v>30</v>
      </c>
      <c r="N80" s="200" t="s">
        <v>45</v>
      </c>
      <c r="O80" s="42"/>
      <c r="P80" s="201">
        <f>O80*H80</f>
        <v>0</v>
      </c>
      <c r="Q80" s="201">
        <v>0</v>
      </c>
      <c r="R80" s="201">
        <f>Q80*H80</f>
        <v>0</v>
      </c>
      <c r="S80" s="201">
        <v>0</v>
      </c>
      <c r="T80" s="202">
        <f>S80*H80</f>
        <v>0</v>
      </c>
      <c r="AR80" s="24" t="s">
        <v>166</v>
      </c>
      <c r="AT80" s="24" t="s">
        <v>161</v>
      </c>
      <c r="AU80" s="24" t="s">
        <v>82</v>
      </c>
      <c r="AY80" s="24" t="s">
        <v>159</v>
      </c>
      <c r="BE80" s="203">
        <f>IF(N80="základní",J80,0)</f>
        <v>0</v>
      </c>
      <c r="BF80" s="203">
        <f>IF(N80="snížená",J80,0)</f>
        <v>0</v>
      </c>
      <c r="BG80" s="203">
        <f>IF(N80="zákl. přenesená",J80,0)</f>
        <v>0</v>
      </c>
      <c r="BH80" s="203">
        <f>IF(N80="sníž. přenesená",J80,0)</f>
        <v>0</v>
      </c>
      <c r="BI80" s="203">
        <f>IF(N80="nulová",J80,0)</f>
        <v>0</v>
      </c>
      <c r="BJ80" s="24" t="s">
        <v>82</v>
      </c>
      <c r="BK80" s="203">
        <f>ROUND(I80*H80,2)</f>
        <v>0</v>
      </c>
      <c r="BL80" s="24" t="s">
        <v>166</v>
      </c>
      <c r="BM80" s="24" t="s">
        <v>2727</v>
      </c>
    </row>
    <row r="81" spans="2:65" s="1" customFormat="1" ht="16.5" customHeight="1" x14ac:dyDescent="0.3">
      <c r="B81" s="41"/>
      <c r="C81" s="192" t="s">
        <v>84</v>
      </c>
      <c r="D81" s="192" t="s">
        <v>161</v>
      </c>
      <c r="E81" s="193" t="s">
        <v>2728</v>
      </c>
      <c r="F81" s="194" t="s">
        <v>2729</v>
      </c>
      <c r="G81" s="195" t="s">
        <v>911</v>
      </c>
      <c r="H81" s="196">
        <v>1</v>
      </c>
      <c r="I81" s="197"/>
      <c r="J81" s="198">
        <f>ROUND(I81*H81,2)</f>
        <v>0</v>
      </c>
      <c r="K81" s="194" t="s">
        <v>30</v>
      </c>
      <c r="L81" s="61"/>
      <c r="M81" s="199" t="s">
        <v>30</v>
      </c>
      <c r="N81" s="200" t="s">
        <v>45</v>
      </c>
      <c r="O81" s="42"/>
      <c r="P81" s="201">
        <f>O81*H81</f>
        <v>0</v>
      </c>
      <c r="Q81" s="201">
        <v>0</v>
      </c>
      <c r="R81" s="201">
        <f>Q81*H81</f>
        <v>0</v>
      </c>
      <c r="S81" s="201">
        <v>0</v>
      </c>
      <c r="T81" s="202">
        <f>S81*H81</f>
        <v>0</v>
      </c>
      <c r="AR81" s="24" t="s">
        <v>166</v>
      </c>
      <c r="AT81" s="24" t="s">
        <v>161</v>
      </c>
      <c r="AU81" s="24" t="s">
        <v>82</v>
      </c>
      <c r="AY81" s="24" t="s">
        <v>159</v>
      </c>
      <c r="BE81" s="203">
        <f>IF(N81="základní",J81,0)</f>
        <v>0</v>
      </c>
      <c r="BF81" s="203">
        <f>IF(N81="snížená",J81,0)</f>
        <v>0</v>
      </c>
      <c r="BG81" s="203">
        <f>IF(N81="zákl. přenesená",J81,0)</f>
        <v>0</v>
      </c>
      <c r="BH81" s="203">
        <f>IF(N81="sníž. přenesená",J81,0)</f>
        <v>0</v>
      </c>
      <c r="BI81" s="203">
        <f>IF(N81="nulová",J81,0)</f>
        <v>0</v>
      </c>
      <c r="BJ81" s="24" t="s">
        <v>82</v>
      </c>
      <c r="BK81" s="203">
        <f>ROUND(I81*H81,2)</f>
        <v>0</v>
      </c>
      <c r="BL81" s="24" t="s">
        <v>166</v>
      </c>
      <c r="BM81" s="24" t="s">
        <v>2730</v>
      </c>
    </row>
    <row r="82" spans="2:65" s="10" customFormat="1" ht="37.35" customHeight="1" x14ac:dyDescent="0.35">
      <c r="B82" s="176"/>
      <c r="C82" s="177"/>
      <c r="D82" s="178" t="s">
        <v>73</v>
      </c>
      <c r="E82" s="179" t="s">
        <v>2731</v>
      </c>
      <c r="F82" s="179" t="s">
        <v>2732</v>
      </c>
      <c r="G82" s="177"/>
      <c r="H82" s="177"/>
      <c r="I82" s="180"/>
      <c r="J82" s="181">
        <f>BK82</f>
        <v>0</v>
      </c>
      <c r="K82" s="177"/>
      <c r="L82" s="182"/>
      <c r="M82" s="183"/>
      <c r="N82" s="184"/>
      <c r="O82" s="184"/>
      <c r="P82" s="185">
        <f>SUM(P83:P93)</f>
        <v>0</v>
      </c>
      <c r="Q82" s="184"/>
      <c r="R82" s="185">
        <f>SUM(R83:R93)</f>
        <v>0</v>
      </c>
      <c r="S82" s="184"/>
      <c r="T82" s="186">
        <f>SUM(T83:T93)</f>
        <v>0</v>
      </c>
      <c r="AR82" s="187" t="s">
        <v>166</v>
      </c>
      <c r="AT82" s="188" t="s">
        <v>73</v>
      </c>
      <c r="AU82" s="188" t="s">
        <v>74</v>
      </c>
      <c r="AY82" s="187" t="s">
        <v>159</v>
      </c>
      <c r="BK82" s="189">
        <f>SUM(BK83:BK93)</f>
        <v>0</v>
      </c>
    </row>
    <row r="83" spans="2:65" s="1" customFormat="1" ht="16.5" customHeight="1" x14ac:dyDescent="0.3">
      <c r="B83" s="41"/>
      <c r="C83" s="192" t="s">
        <v>187</v>
      </c>
      <c r="D83" s="192" t="s">
        <v>161</v>
      </c>
      <c r="E83" s="193" t="s">
        <v>2717</v>
      </c>
      <c r="F83" s="194" t="s">
        <v>2733</v>
      </c>
      <c r="G83" s="195" t="s">
        <v>911</v>
      </c>
      <c r="H83" s="196">
        <v>1</v>
      </c>
      <c r="I83" s="197"/>
      <c r="J83" s="198">
        <f t="shared" ref="J83:J93" si="0">ROUND(I83*H83,2)</f>
        <v>0</v>
      </c>
      <c r="K83" s="194" t="s">
        <v>30</v>
      </c>
      <c r="L83" s="61"/>
      <c r="M83" s="199" t="s">
        <v>30</v>
      </c>
      <c r="N83" s="200" t="s">
        <v>45</v>
      </c>
      <c r="O83" s="42"/>
      <c r="P83" s="201">
        <f t="shared" ref="P83:P93" si="1">O83*H83</f>
        <v>0</v>
      </c>
      <c r="Q83" s="201">
        <v>0</v>
      </c>
      <c r="R83" s="201">
        <f t="shared" ref="R83:R93" si="2">Q83*H83</f>
        <v>0</v>
      </c>
      <c r="S83" s="201">
        <v>0</v>
      </c>
      <c r="T83" s="202">
        <f t="shared" ref="T83:T93" si="3">S83*H83</f>
        <v>0</v>
      </c>
      <c r="AR83" s="24" t="s">
        <v>463</v>
      </c>
      <c r="AT83" s="24" t="s">
        <v>161</v>
      </c>
      <c r="AU83" s="24" t="s">
        <v>82</v>
      </c>
      <c r="AY83" s="24" t="s">
        <v>159</v>
      </c>
      <c r="BE83" s="203">
        <f t="shared" ref="BE83:BE93" si="4">IF(N83="základní",J83,0)</f>
        <v>0</v>
      </c>
      <c r="BF83" s="203">
        <f t="shared" ref="BF83:BF93" si="5">IF(N83="snížená",J83,0)</f>
        <v>0</v>
      </c>
      <c r="BG83" s="203">
        <f t="shared" ref="BG83:BG93" si="6">IF(N83="zákl. přenesená",J83,0)</f>
        <v>0</v>
      </c>
      <c r="BH83" s="203">
        <f t="shared" ref="BH83:BH93" si="7">IF(N83="sníž. přenesená",J83,0)</f>
        <v>0</v>
      </c>
      <c r="BI83" s="203">
        <f t="shared" ref="BI83:BI93" si="8">IF(N83="nulová",J83,0)</f>
        <v>0</v>
      </c>
      <c r="BJ83" s="24" t="s">
        <v>82</v>
      </c>
      <c r="BK83" s="203">
        <f t="shared" ref="BK83:BK93" si="9">ROUND(I83*H83,2)</f>
        <v>0</v>
      </c>
      <c r="BL83" s="24" t="s">
        <v>463</v>
      </c>
      <c r="BM83" s="24" t="s">
        <v>2734</v>
      </c>
    </row>
    <row r="84" spans="2:65" s="1" customFormat="1" ht="16.5" customHeight="1" x14ac:dyDescent="0.3">
      <c r="B84" s="41"/>
      <c r="C84" s="192" t="s">
        <v>166</v>
      </c>
      <c r="D84" s="192" t="s">
        <v>161</v>
      </c>
      <c r="E84" s="193" t="s">
        <v>2735</v>
      </c>
      <c r="F84" s="194" t="s">
        <v>2736</v>
      </c>
      <c r="G84" s="195" t="s">
        <v>911</v>
      </c>
      <c r="H84" s="196">
        <v>1</v>
      </c>
      <c r="I84" s="197"/>
      <c r="J84" s="198">
        <f t="shared" si="0"/>
        <v>0</v>
      </c>
      <c r="K84" s="194" t="s">
        <v>30</v>
      </c>
      <c r="L84" s="61"/>
      <c r="M84" s="199" t="s">
        <v>30</v>
      </c>
      <c r="N84" s="200" t="s">
        <v>45</v>
      </c>
      <c r="O84" s="42"/>
      <c r="P84" s="201">
        <f t="shared" si="1"/>
        <v>0</v>
      </c>
      <c r="Q84" s="201">
        <v>0</v>
      </c>
      <c r="R84" s="201">
        <f t="shared" si="2"/>
        <v>0</v>
      </c>
      <c r="S84" s="201">
        <v>0</v>
      </c>
      <c r="T84" s="202">
        <f t="shared" si="3"/>
        <v>0</v>
      </c>
      <c r="AR84" s="24" t="s">
        <v>463</v>
      </c>
      <c r="AT84" s="24" t="s">
        <v>161</v>
      </c>
      <c r="AU84" s="24" t="s">
        <v>82</v>
      </c>
      <c r="AY84" s="24" t="s">
        <v>159</v>
      </c>
      <c r="BE84" s="203">
        <f t="shared" si="4"/>
        <v>0</v>
      </c>
      <c r="BF84" s="203">
        <f t="shared" si="5"/>
        <v>0</v>
      </c>
      <c r="BG84" s="203">
        <f t="shared" si="6"/>
        <v>0</v>
      </c>
      <c r="BH84" s="203">
        <f t="shared" si="7"/>
        <v>0</v>
      </c>
      <c r="BI84" s="203">
        <f t="shared" si="8"/>
        <v>0</v>
      </c>
      <c r="BJ84" s="24" t="s">
        <v>82</v>
      </c>
      <c r="BK84" s="203">
        <f t="shared" si="9"/>
        <v>0</v>
      </c>
      <c r="BL84" s="24" t="s">
        <v>463</v>
      </c>
      <c r="BM84" s="24" t="s">
        <v>2737</v>
      </c>
    </row>
    <row r="85" spans="2:65" s="1" customFormat="1" ht="25.5" customHeight="1" x14ac:dyDescent="0.3">
      <c r="B85" s="41"/>
      <c r="C85" s="192" t="s">
        <v>199</v>
      </c>
      <c r="D85" s="192" t="s">
        <v>161</v>
      </c>
      <c r="E85" s="193" t="s">
        <v>2738</v>
      </c>
      <c r="F85" s="194" t="s">
        <v>2739</v>
      </c>
      <c r="G85" s="195" t="s">
        <v>911</v>
      </c>
      <c r="H85" s="196">
        <v>1</v>
      </c>
      <c r="I85" s="197"/>
      <c r="J85" s="198">
        <f t="shared" si="0"/>
        <v>0</v>
      </c>
      <c r="K85" s="194" t="s">
        <v>30</v>
      </c>
      <c r="L85" s="61"/>
      <c r="M85" s="199" t="s">
        <v>30</v>
      </c>
      <c r="N85" s="200" t="s">
        <v>45</v>
      </c>
      <c r="O85" s="42"/>
      <c r="P85" s="201">
        <f t="shared" si="1"/>
        <v>0</v>
      </c>
      <c r="Q85" s="201">
        <v>0</v>
      </c>
      <c r="R85" s="201">
        <f t="shared" si="2"/>
        <v>0</v>
      </c>
      <c r="S85" s="201">
        <v>0</v>
      </c>
      <c r="T85" s="202">
        <f t="shared" si="3"/>
        <v>0</v>
      </c>
      <c r="AR85" s="24" t="s">
        <v>463</v>
      </c>
      <c r="AT85" s="24" t="s">
        <v>161</v>
      </c>
      <c r="AU85" s="24" t="s">
        <v>82</v>
      </c>
      <c r="AY85" s="24" t="s">
        <v>159</v>
      </c>
      <c r="BE85" s="203">
        <f t="shared" si="4"/>
        <v>0</v>
      </c>
      <c r="BF85" s="203">
        <f t="shared" si="5"/>
        <v>0</v>
      </c>
      <c r="BG85" s="203">
        <f t="shared" si="6"/>
        <v>0</v>
      </c>
      <c r="BH85" s="203">
        <f t="shared" si="7"/>
        <v>0</v>
      </c>
      <c r="BI85" s="203">
        <f t="shared" si="8"/>
        <v>0</v>
      </c>
      <c r="BJ85" s="24" t="s">
        <v>82</v>
      </c>
      <c r="BK85" s="203">
        <f t="shared" si="9"/>
        <v>0</v>
      </c>
      <c r="BL85" s="24" t="s">
        <v>463</v>
      </c>
      <c r="BM85" s="24" t="s">
        <v>2740</v>
      </c>
    </row>
    <row r="86" spans="2:65" s="1" customFormat="1" ht="38.25" customHeight="1" x14ac:dyDescent="0.3">
      <c r="B86" s="41"/>
      <c r="C86" s="192" t="s">
        <v>205</v>
      </c>
      <c r="D86" s="192" t="s">
        <v>161</v>
      </c>
      <c r="E86" s="193" t="s">
        <v>2741</v>
      </c>
      <c r="F86" s="194" t="s">
        <v>2742</v>
      </c>
      <c r="G86" s="195" t="s">
        <v>911</v>
      </c>
      <c r="H86" s="196">
        <v>1</v>
      </c>
      <c r="I86" s="197"/>
      <c r="J86" s="198">
        <f t="shared" si="0"/>
        <v>0</v>
      </c>
      <c r="K86" s="194" t="s">
        <v>30</v>
      </c>
      <c r="L86" s="61"/>
      <c r="M86" s="199" t="s">
        <v>30</v>
      </c>
      <c r="N86" s="200" t="s">
        <v>45</v>
      </c>
      <c r="O86" s="42"/>
      <c r="P86" s="201">
        <f t="shared" si="1"/>
        <v>0</v>
      </c>
      <c r="Q86" s="201">
        <v>0</v>
      </c>
      <c r="R86" s="201">
        <f t="shared" si="2"/>
        <v>0</v>
      </c>
      <c r="S86" s="201">
        <v>0</v>
      </c>
      <c r="T86" s="202">
        <f t="shared" si="3"/>
        <v>0</v>
      </c>
      <c r="AR86" s="24" t="s">
        <v>463</v>
      </c>
      <c r="AT86" s="24" t="s">
        <v>161</v>
      </c>
      <c r="AU86" s="24" t="s">
        <v>82</v>
      </c>
      <c r="AY86" s="24" t="s">
        <v>159</v>
      </c>
      <c r="BE86" s="203">
        <f t="shared" si="4"/>
        <v>0</v>
      </c>
      <c r="BF86" s="203">
        <f t="shared" si="5"/>
        <v>0</v>
      </c>
      <c r="BG86" s="203">
        <f t="shared" si="6"/>
        <v>0</v>
      </c>
      <c r="BH86" s="203">
        <f t="shared" si="7"/>
        <v>0</v>
      </c>
      <c r="BI86" s="203">
        <f t="shared" si="8"/>
        <v>0</v>
      </c>
      <c r="BJ86" s="24" t="s">
        <v>82</v>
      </c>
      <c r="BK86" s="203">
        <f t="shared" si="9"/>
        <v>0</v>
      </c>
      <c r="BL86" s="24" t="s">
        <v>463</v>
      </c>
      <c r="BM86" s="24" t="s">
        <v>2743</v>
      </c>
    </row>
    <row r="87" spans="2:65" s="1" customFormat="1" ht="16.5" customHeight="1" x14ac:dyDescent="0.3">
      <c r="B87" s="41"/>
      <c r="C87" s="192" t="s">
        <v>211</v>
      </c>
      <c r="D87" s="192" t="s">
        <v>161</v>
      </c>
      <c r="E87" s="193" t="s">
        <v>2744</v>
      </c>
      <c r="F87" s="194" t="s">
        <v>2745</v>
      </c>
      <c r="G87" s="195" t="s">
        <v>911</v>
      </c>
      <c r="H87" s="196">
        <v>1</v>
      </c>
      <c r="I87" s="197"/>
      <c r="J87" s="198">
        <f t="shared" si="0"/>
        <v>0</v>
      </c>
      <c r="K87" s="194" t="s">
        <v>30</v>
      </c>
      <c r="L87" s="61"/>
      <c r="M87" s="199" t="s">
        <v>30</v>
      </c>
      <c r="N87" s="200" t="s">
        <v>45</v>
      </c>
      <c r="O87" s="42"/>
      <c r="P87" s="201">
        <f t="shared" si="1"/>
        <v>0</v>
      </c>
      <c r="Q87" s="201">
        <v>0</v>
      </c>
      <c r="R87" s="201">
        <f t="shared" si="2"/>
        <v>0</v>
      </c>
      <c r="S87" s="201">
        <v>0</v>
      </c>
      <c r="T87" s="202">
        <f t="shared" si="3"/>
        <v>0</v>
      </c>
      <c r="AR87" s="24" t="s">
        <v>463</v>
      </c>
      <c r="AT87" s="24" t="s">
        <v>161</v>
      </c>
      <c r="AU87" s="24" t="s">
        <v>82</v>
      </c>
      <c r="AY87" s="24" t="s">
        <v>159</v>
      </c>
      <c r="BE87" s="203">
        <f t="shared" si="4"/>
        <v>0</v>
      </c>
      <c r="BF87" s="203">
        <f t="shared" si="5"/>
        <v>0</v>
      </c>
      <c r="BG87" s="203">
        <f t="shared" si="6"/>
        <v>0</v>
      </c>
      <c r="BH87" s="203">
        <f t="shared" si="7"/>
        <v>0</v>
      </c>
      <c r="BI87" s="203">
        <f t="shared" si="8"/>
        <v>0</v>
      </c>
      <c r="BJ87" s="24" t="s">
        <v>82</v>
      </c>
      <c r="BK87" s="203">
        <f t="shared" si="9"/>
        <v>0</v>
      </c>
      <c r="BL87" s="24" t="s">
        <v>463</v>
      </c>
      <c r="BM87" s="24" t="s">
        <v>2746</v>
      </c>
    </row>
    <row r="88" spans="2:65" s="1" customFormat="1" ht="25.5" customHeight="1" x14ac:dyDescent="0.3">
      <c r="B88" s="41"/>
      <c r="C88" s="192" t="s">
        <v>217</v>
      </c>
      <c r="D88" s="192" t="s">
        <v>161</v>
      </c>
      <c r="E88" s="193" t="s">
        <v>2747</v>
      </c>
      <c r="F88" s="194" t="s">
        <v>2748</v>
      </c>
      <c r="G88" s="195" t="s">
        <v>911</v>
      </c>
      <c r="H88" s="196">
        <v>1</v>
      </c>
      <c r="I88" s="197"/>
      <c r="J88" s="198">
        <f t="shared" si="0"/>
        <v>0</v>
      </c>
      <c r="K88" s="194" t="s">
        <v>30</v>
      </c>
      <c r="L88" s="61"/>
      <c r="M88" s="199" t="s">
        <v>30</v>
      </c>
      <c r="N88" s="200" t="s">
        <v>45</v>
      </c>
      <c r="O88" s="42"/>
      <c r="P88" s="201">
        <f t="shared" si="1"/>
        <v>0</v>
      </c>
      <c r="Q88" s="201">
        <v>0</v>
      </c>
      <c r="R88" s="201">
        <f t="shared" si="2"/>
        <v>0</v>
      </c>
      <c r="S88" s="201">
        <v>0</v>
      </c>
      <c r="T88" s="202">
        <f t="shared" si="3"/>
        <v>0</v>
      </c>
      <c r="AR88" s="24" t="s">
        <v>463</v>
      </c>
      <c r="AT88" s="24" t="s">
        <v>161</v>
      </c>
      <c r="AU88" s="24" t="s">
        <v>82</v>
      </c>
      <c r="AY88" s="24" t="s">
        <v>159</v>
      </c>
      <c r="BE88" s="203">
        <f t="shared" si="4"/>
        <v>0</v>
      </c>
      <c r="BF88" s="203">
        <f t="shared" si="5"/>
        <v>0</v>
      </c>
      <c r="BG88" s="203">
        <f t="shared" si="6"/>
        <v>0</v>
      </c>
      <c r="BH88" s="203">
        <f t="shared" si="7"/>
        <v>0</v>
      </c>
      <c r="BI88" s="203">
        <f t="shared" si="8"/>
        <v>0</v>
      </c>
      <c r="BJ88" s="24" t="s">
        <v>82</v>
      </c>
      <c r="BK88" s="203">
        <f t="shared" si="9"/>
        <v>0</v>
      </c>
      <c r="BL88" s="24" t="s">
        <v>463</v>
      </c>
      <c r="BM88" s="24" t="s">
        <v>2749</v>
      </c>
    </row>
    <row r="89" spans="2:65" s="1" customFormat="1" ht="25.5" customHeight="1" x14ac:dyDescent="0.3">
      <c r="B89" s="41"/>
      <c r="C89" s="192" t="s">
        <v>227</v>
      </c>
      <c r="D89" s="192" t="s">
        <v>161</v>
      </c>
      <c r="E89" s="193" t="s">
        <v>2750</v>
      </c>
      <c r="F89" s="194" t="s">
        <v>2751</v>
      </c>
      <c r="G89" s="195" t="s">
        <v>911</v>
      </c>
      <c r="H89" s="196">
        <v>1</v>
      </c>
      <c r="I89" s="197"/>
      <c r="J89" s="198">
        <f t="shared" si="0"/>
        <v>0</v>
      </c>
      <c r="K89" s="194" t="s">
        <v>30</v>
      </c>
      <c r="L89" s="61"/>
      <c r="M89" s="199" t="s">
        <v>30</v>
      </c>
      <c r="N89" s="200" t="s">
        <v>45</v>
      </c>
      <c r="O89" s="42"/>
      <c r="P89" s="201">
        <f t="shared" si="1"/>
        <v>0</v>
      </c>
      <c r="Q89" s="201">
        <v>0</v>
      </c>
      <c r="R89" s="201">
        <f t="shared" si="2"/>
        <v>0</v>
      </c>
      <c r="S89" s="201">
        <v>0</v>
      </c>
      <c r="T89" s="202">
        <f t="shared" si="3"/>
        <v>0</v>
      </c>
      <c r="AR89" s="24" t="s">
        <v>463</v>
      </c>
      <c r="AT89" s="24" t="s">
        <v>161</v>
      </c>
      <c r="AU89" s="24" t="s">
        <v>82</v>
      </c>
      <c r="AY89" s="24" t="s">
        <v>159</v>
      </c>
      <c r="BE89" s="203">
        <f t="shared" si="4"/>
        <v>0</v>
      </c>
      <c r="BF89" s="203">
        <f t="shared" si="5"/>
        <v>0</v>
      </c>
      <c r="BG89" s="203">
        <f t="shared" si="6"/>
        <v>0</v>
      </c>
      <c r="BH89" s="203">
        <f t="shared" si="7"/>
        <v>0</v>
      </c>
      <c r="BI89" s="203">
        <f t="shared" si="8"/>
        <v>0</v>
      </c>
      <c r="BJ89" s="24" t="s">
        <v>82</v>
      </c>
      <c r="BK89" s="203">
        <f t="shared" si="9"/>
        <v>0</v>
      </c>
      <c r="BL89" s="24" t="s">
        <v>463</v>
      </c>
      <c r="BM89" s="24" t="s">
        <v>2752</v>
      </c>
    </row>
    <row r="90" spans="2:65" s="1" customFormat="1" ht="16.5" customHeight="1" x14ac:dyDescent="0.3">
      <c r="B90" s="41"/>
      <c r="C90" s="192" t="s">
        <v>233</v>
      </c>
      <c r="D90" s="192" t="s">
        <v>161</v>
      </c>
      <c r="E90" s="193" t="s">
        <v>2753</v>
      </c>
      <c r="F90" s="194" t="s">
        <v>2754</v>
      </c>
      <c r="G90" s="195" t="s">
        <v>911</v>
      </c>
      <c r="H90" s="196">
        <v>1</v>
      </c>
      <c r="I90" s="197"/>
      <c r="J90" s="198">
        <f t="shared" si="0"/>
        <v>0</v>
      </c>
      <c r="K90" s="194" t="s">
        <v>30</v>
      </c>
      <c r="L90" s="61"/>
      <c r="M90" s="199" t="s">
        <v>30</v>
      </c>
      <c r="N90" s="200" t="s">
        <v>45</v>
      </c>
      <c r="O90" s="42"/>
      <c r="P90" s="201">
        <f t="shared" si="1"/>
        <v>0</v>
      </c>
      <c r="Q90" s="201">
        <v>0</v>
      </c>
      <c r="R90" s="201">
        <f t="shared" si="2"/>
        <v>0</v>
      </c>
      <c r="S90" s="201">
        <v>0</v>
      </c>
      <c r="T90" s="202">
        <f t="shared" si="3"/>
        <v>0</v>
      </c>
      <c r="AR90" s="24" t="s">
        <v>463</v>
      </c>
      <c r="AT90" s="24" t="s">
        <v>161</v>
      </c>
      <c r="AU90" s="24" t="s">
        <v>82</v>
      </c>
      <c r="AY90" s="24" t="s">
        <v>159</v>
      </c>
      <c r="BE90" s="203">
        <f t="shared" si="4"/>
        <v>0</v>
      </c>
      <c r="BF90" s="203">
        <f t="shared" si="5"/>
        <v>0</v>
      </c>
      <c r="BG90" s="203">
        <f t="shared" si="6"/>
        <v>0</v>
      </c>
      <c r="BH90" s="203">
        <f t="shared" si="7"/>
        <v>0</v>
      </c>
      <c r="BI90" s="203">
        <f t="shared" si="8"/>
        <v>0</v>
      </c>
      <c r="BJ90" s="24" t="s">
        <v>82</v>
      </c>
      <c r="BK90" s="203">
        <f t="shared" si="9"/>
        <v>0</v>
      </c>
      <c r="BL90" s="24" t="s">
        <v>463</v>
      </c>
      <c r="BM90" s="24" t="s">
        <v>2755</v>
      </c>
    </row>
    <row r="91" spans="2:65" s="1" customFormat="1" ht="16.5" customHeight="1" x14ac:dyDescent="0.3">
      <c r="B91" s="41"/>
      <c r="C91" s="192" t="s">
        <v>238</v>
      </c>
      <c r="D91" s="192" t="s">
        <v>161</v>
      </c>
      <c r="E91" s="193" t="s">
        <v>2756</v>
      </c>
      <c r="F91" s="194" t="s">
        <v>2757</v>
      </c>
      <c r="G91" s="195" t="s">
        <v>456</v>
      </c>
      <c r="H91" s="196">
        <v>1</v>
      </c>
      <c r="I91" s="197"/>
      <c r="J91" s="198">
        <f t="shared" si="0"/>
        <v>0</v>
      </c>
      <c r="K91" s="194" t="s">
        <v>30</v>
      </c>
      <c r="L91" s="61"/>
      <c r="M91" s="199" t="s">
        <v>30</v>
      </c>
      <c r="N91" s="200" t="s">
        <v>45</v>
      </c>
      <c r="O91" s="42"/>
      <c r="P91" s="201">
        <f t="shared" si="1"/>
        <v>0</v>
      </c>
      <c r="Q91" s="201">
        <v>0</v>
      </c>
      <c r="R91" s="201">
        <f t="shared" si="2"/>
        <v>0</v>
      </c>
      <c r="S91" s="201">
        <v>0</v>
      </c>
      <c r="T91" s="202">
        <f t="shared" si="3"/>
        <v>0</v>
      </c>
      <c r="AR91" s="24" t="s">
        <v>463</v>
      </c>
      <c r="AT91" s="24" t="s">
        <v>161</v>
      </c>
      <c r="AU91" s="24" t="s">
        <v>82</v>
      </c>
      <c r="AY91" s="24" t="s">
        <v>159</v>
      </c>
      <c r="BE91" s="203">
        <f t="shared" si="4"/>
        <v>0</v>
      </c>
      <c r="BF91" s="203">
        <f t="shared" si="5"/>
        <v>0</v>
      </c>
      <c r="BG91" s="203">
        <f t="shared" si="6"/>
        <v>0</v>
      </c>
      <c r="BH91" s="203">
        <f t="shared" si="7"/>
        <v>0</v>
      </c>
      <c r="BI91" s="203">
        <f t="shared" si="8"/>
        <v>0</v>
      </c>
      <c r="BJ91" s="24" t="s">
        <v>82</v>
      </c>
      <c r="BK91" s="203">
        <f t="shared" si="9"/>
        <v>0</v>
      </c>
      <c r="BL91" s="24" t="s">
        <v>463</v>
      </c>
      <c r="BM91" s="24" t="s">
        <v>2758</v>
      </c>
    </row>
    <row r="92" spans="2:65" s="1" customFormat="1" ht="16.5" customHeight="1" x14ac:dyDescent="0.3">
      <c r="B92" s="41"/>
      <c r="C92" s="192" t="s">
        <v>242</v>
      </c>
      <c r="D92" s="192" t="s">
        <v>161</v>
      </c>
      <c r="E92" s="193" t="s">
        <v>233</v>
      </c>
      <c r="F92" s="194" t="s">
        <v>2759</v>
      </c>
      <c r="G92" s="195" t="s">
        <v>911</v>
      </c>
      <c r="H92" s="196">
        <v>1</v>
      </c>
      <c r="I92" s="197"/>
      <c r="J92" s="198">
        <f t="shared" si="0"/>
        <v>0</v>
      </c>
      <c r="K92" s="194" t="s">
        <v>30</v>
      </c>
      <c r="L92" s="61"/>
      <c r="M92" s="199" t="s">
        <v>30</v>
      </c>
      <c r="N92" s="200" t="s">
        <v>45</v>
      </c>
      <c r="O92" s="42"/>
      <c r="P92" s="201">
        <f t="shared" si="1"/>
        <v>0</v>
      </c>
      <c r="Q92" s="201">
        <v>0</v>
      </c>
      <c r="R92" s="201">
        <f t="shared" si="2"/>
        <v>0</v>
      </c>
      <c r="S92" s="201">
        <v>0</v>
      </c>
      <c r="T92" s="202">
        <f t="shared" si="3"/>
        <v>0</v>
      </c>
      <c r="AR92" s="24" t="s">
        <v>463</v>
      </c>
      <c r="AT92" s="24" t="s">
        <v>161</v>
      </c>
      <c r="AU92" s="24" t="s">
        <v>82</v>
      </c>
      <c r="AY92" s="24" t="s">
        <v>159</v>
      </c>
      <c r="BE92" s="203">
        <f t="shared" si="4"/>
        <v>0</v>
      </c>
      <c r="BF92" s="203">
        <f t="shared" si="5"/>
        <v>0</v>
      </c>
      <c r="BG92" s="203">
        <f t="shared" si="6"/>
        <v>0</v>
      </c>
      <c r="BH92" s="203">
        <f t="shared" si="7"/>
        <v>0</v>
      </c>
      <c r="BI92" s="203">
        <f t="shared" si="8"/>
        <v>0</v>
      </c>
      <c r="BJ92" s="24" t="s">
        <v>82</v>
      </c>
      <c r="BK92" s="203">
        <f t="shared" si="9"/>
        <v>0</v>
      </c>
      <c r="BL92" s="24" t="s">
        <v>463</v>
      </c>
      <c r="BM92" s="24" t="s">
        <v>2760</v>
      </c>
    </row>
    <row r="93" spans="2:65" s="1" customFormat="1" ht="16.5" customHeight="1" x14ac:dyDescent="0.3">
      <c r="B93" s="41"/>
      <c r="C93" s="192" t="s">
        <v>250</v>
      </c>
      <c r="D93" s="192" t="s">
        <v>161</v>
      </c>
      <c r="E93" s="193" t="s">
        <v>238</v>
      </c>
      <c r="F93" s="194" t="s">
        <v>2761</v>
      </c>
      <c r="G93" s="195" t="s">
        <v>911</v>
      </c>
      <c r="H93" s="196">
        <v>1</v>
      </c>
      <c r="I93" s="197"/>
      <c r="J93" s="198">
        <f t="shared" si="0"/>
        <v>0</v>
      </c>
      <c r="K93" s="194" t="s">
        <v>30</v>
      </c>
      <c r="L93" s="61"/>
      <c r="M93" s="199" t="s">
        <v>30</v>
      </c>
      <c r="N93" s="261" t="s">
        <v>45</v>
      </c>
      <c r="O93" s="262"/>
      <c r="P93" s="263">
        <f t="shared" si="1"/>
        <v>0</v>
      </c>
      <c r="Q93" s="263">
        <v>0</v>
      </c>
      <c r="R93" s="263">
        <f t="shared" si="2"/>
        <v>0</v>
      </c>
      <c r="S93" s="263">
        <v>0</v>
      </c>
      <c r="T93" s="264">
        <f t="shared" si="3"/>
        <v>0</v>
      </c>
      <c r="AR93" s="24" t="s">
        <v>463</v>
      </c>
      <c r="AT93" s="24" t="s">
        <v>161</v>
      </c>
      <c r="AU93" s="24" t="s">
        <v>82</v>
      </c>
      <c r="AY93" s="24" t="s">
        <v>159</v>
      </c>
      <c r="BE93" s="203">
        <f t="shared" si="4"/>
        <v>0</v>
      </c>
      <c r="BF93" s="203">
        <f t="shared" si="5"/>
        <v>0</v>
      </c>
      <c r="BG93" s="203">
        <f t="shared" si="6"/>
        <v>0</v>
      </c>
      <c r="BH93" s="203">
        <f t="shared" si="7"/>
        <v>0</v>
      </c>
      <c r="BI93" s="203">
        <f t="shared" si="8"/>
        <v>0</v>
      </c>
      <c r="BJ93" s="24" t="s">
        <v>82</v>
      </c>
      <c r="BK93" s="203">
        <f t="shared" si="9"/>
        <v>0</v>
      </c>
      <c r="BL93" s="24" t="s">
        <v>463</v>
      </c>
      <c r="BM93" s="24" t="s">
        <v>2762</v>
      </c>
    </row>
    <row r="94" spans="2:65" s="1" customFormat="1" ht="6.9" customHeight="1" x14ac:dyDescent="0.3">
      <c r="B94" s="56"/>
      <c r="C94" s="57"/>
      <c r="D94" s="57"/>
      <c r="E94" s="57"/>
      <c r="F94" s="57"/>
      <c r="G94" s="57"/>
      <c r="H94" s="57"/>
      <c r="I94" s="139"/>
      <c r="J94" s="57"/>
      <c r="K94" s="57"/>
      <c r="L94" s="61"/>
    </row>
  </sheetData>
  <sheetProtection algorithmName="SHA-512" hashValue="HSoY5lW2TLsDvPSBOqrJNcYImw4S4auv4chBgUFMVrIWH5RnlBsI9fy42AeO/r56+SFi1fvmrnxNsqiFHtglDQ==" saltValue="kRQoqu/lS6Y0FB5yA+l6eA+O0eRA5zAxc6KjTdZIEzk78udJrcHP24IRpSZpQVNLq5wZzWs0tBZWFNChdXjFFw==" spinCount="100000" sheet="1" objects="1" scenarios="1" formatColumns="0" formatRows="0" autoFilter="0"/>
  <autoFilter ref="C77:K93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 x14ac:dyDescent="0.3"/>
  <cols>
    <col min="1" max="1" width="8.28515625" style="265" customWidth="1"/>
    <col min="2" max="2" width="1.7109375" style="265" customWidth="1"/>
    <col min="3" max="4" width="5" style="265" customWidth="1"/>
    <col min="5" max="5" width="11.7109375" style="265" customWidth="1"/>
    <col min="6" max="6" width="9.140625" style="265" customWidth="1"/>
    <col min="7" max="7" width="5" style="265" customWidth="1"/>
    <col min="8" max="8" width="77.85546875" style="265" customWidth="1"/>
    <col min="9" max="10" width="20" style="265" customWidth="1"/>
    <col min="11" max="11" width="1.7109375" style="265" customWidth="1"/>
  </cols>
  <sheetData>
    <row r="1" spans="2:11" ht="37.5" customHeight="1" x14ac:dyDescent="0.3"/>
    <row r="2" spans="2:11" ht="7.5" customHeight="1" x14ac:dyDescent="0.3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pans="2:11" s="15" customFormat="1" ht="45" customHeight="1" x14ac:dyDescent="0.3">
      <c r="B3" s="269"/>
      <c r="C3" s="393" t="s">
        <v>2763</v>
      </c>
      <c r="D3" s="393"/>
      <c r="E3" s="393"/>
      <c r="F3" s="393"/>
      <c r="G3" s="393"/>
      <c r="H3" s="393"/>
      <c r="I3" s="393"/>
      <c r="J3" s="393"/>
      <c r="K3" s="270"/>
    </row>
    <row r="4" spans="2:11" ht="25.5" customHeight="1" x14ac:dyDescent="0.3">
      <c r="B4" s="271"/>
      <c r="C4" s="397" t="s">
        <v>2764</v>
      </c>
      <c r="D4" s="397"/>
      <c r="E4" s="397"/>
      <c r="F4" s="397"/>
      <c r="G4" s="397"/>
      <c r="H4" s="397"/>
      <c r="I4" s="397"/>
      <c r="J4" s="397"/>
      <c r="K4" s="272"/>
    </row>
    <row r="5" spans="2:11" ht="5.25" customHeight="1" x14ac:dyDescent="0.3">
      <c r="B5" s="271"/>
      <c r="C5" s="273"/>
      <c r="D5" s="273"/>
      <c r="E5" s="273"/>
      <c r="F5" s="273"/>
      <c r="G5" s="273"/>
      <c r="H5" s="273"/>
      <c r="I5" s="273"/>
      <c r="J5" s="273"/>
      <c r="K5" s="272"/>
    </row>
    <row r="6" spans="2:11" ht="15" customHeight="1" x14ac:dyDescent="0.3">
      <c r="B6" s="271"/>
      <c r="C6" s="396" t="s">
        <v>2765</v>
      </c>
      <c r="D6" s="396"/>
      <c r="E6" s="396"/>
      <c r="F6" s="396"/>
      <c r="G6" s="396"/>
      <c r="H6" s="396"/>
      <c r="I6" s="396"/>
      <c r="J6" s="396"/>
      <c r="K6" s="272"/>
    </row>
    <row r="7" spans="2:11" ht="15" customHeight="1" x14ac:dyDescent="0.3">
      <c r="B7" s="275"/>
      <c r="C7" s="396" t="s">
        <v>2766</v>
      </c>
      <c r="D7" s="396"/>
      <c r="E7" s="396"/>
      <c r="F7" s="396"/>
      <c r="G7" s="396"/>
      <c r="H7" s="396"/>
      <c r="I7" s="396"/>
      <c r="J7" s="396"/>
      <c r="K7" s="272"/>
    </row>
    <row r="8" spans="2:11" ht="12.75" customHeight="1" x14ac:dyDescent="0.3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pans="2:11" ht="15" customHeight="1" x14ac:dyDescent="0.3">
      <c r="B9" s="275"/>
      <c r="C9" s="396" t="s">
        <v>2767</v>
      </c>
      <c r="D9" s="396"/>
      <c r="E9" s="396"/>
      <c r="F9" s="396"/>
      <c r="G9" s="396"/>
      <c r="H9" s="396"/>
      <c r="I9" s="396"/>
      <c r="J9" s="396"/>
      <c r="K9" s="272"/>
    </row>
    <row r="10" spans="2:11" ht="15" customHeight="1" x14ac:dyDescent="0.3">
      <c r="B10" s="275"/>
      <c r="C10" s="274"/>
      <c r="D10" s="396" t="s">
        <v>2768</v>
      </c>
      <c r="E10" s="396"/>
      <c r="F10" s="396"/>
      <c r="G10" s="396"/>
      <c r="H10" s="396"/>
      <c r="I10" s="396"/>
      <c r="J10" s="396"/>
      <c r="K10" s="272"/>
    </row>
    <row r="11" spans="2:11" ht="15" customHeight="1" x14ac:dyDescent="0.3">
      <c r="B11" s="275"/>
      <c r="C11" s="276"/>
      <c r="D11" s="396" t="s">
        <v>2769</v>
      </c>
      <c r="E11" s="396"/>
      <c r="F11" s="396"/>
      <c r="G11" s="396"/>
      <c r="H11" s="396"/>
      <c r="I11" s="396"/>
      <c r="J11" s="396"/>
      <c r="K11" s="272"/>
    </row>
    <row r="12" spans="2:11" ht="12.75" customHeight="1" x14ac:dyDescent="0.3">
      <c r="B12" s="275"/>
      <c r="C12" s="276"/>
      <c r="D12" s="276"/>
      <c r="E12" s="276"/>
      <c r="F12" s="276"/>
      <c r="G12" s="276"/>
      <c r="H12" s="276"/>
      <c r="I12" s="276"/>
      <c r="J12" s="276"/>
      <c r="K12" s="272"/>
    </row>
    <row r="13" spans="2:11" ht="15" customHeight="1" x14ac:dyDescent="0.3">
      <c r="B13" s="275"/>
      <c r="C13" s="276"/>
      <c r="D13" s="396" t="s">
        <v>2770</v>
      </c>
      <c r="E13" s="396"/>
      <c r="F13" s="396"/>
      <c r="G13" s="396"/>
      <c r="H13" s="396"/>
      <c r="I13" s="396"/>
      <c r="J13" s="396"/>
      <c r="K13" s="272"/>
    </row>
    <row r="14" spans="2:11" ht="15" customHeight="1" x14ac:dyDescent="0.3">
      <c r="B14" s="275"/>
      <c r="C14" s="276"/>
      <c r="D14" s="396" t="s">
        <v>2771</v>
      </c>
      <c r="E14" s="396"/>
      <c r="F14" s="396"/>
      <c r="G14" s="396"/>
      <c r="H14" s="396"/>
      <c r="I14" s="396"/>
      <c r="J14" s="396"/>
      <c r="K14" s="272"/>
    </row>
    <row r="15" spans="2:11" ht="15" customHeight="1" x14ac:dyDescent="0.3">
      <c r="B15" s="275"/>
      <c r="C15" s="276"/>
      <c r="D15" s="396" t="s">
        <v>2772</v>
      </c>
      <c r="E15" s="396"/>
      <c r="F15" s="396"/>
      <c r="G15" s="396"/>
      <c r="H15" s="396"/>
      <c r="I15" s="396"/>
      <c r="J15" s="396"/>
      <c r="K15" s="272"/>
    </row>
    <row r="16" spans="2:11" ht="15" customHeight="1" x14ac:dyDescent="0.3">
      <c r="B16" s="275"/>
      <c r="C16" s="276"/>
      <c r="D16" s="276"/>
      <c r="E16" s="277" t="s">
        <v>81</v>
      </c>
      <c r="F16" s="396" t="s">
        <v>2773</v>
      </c>
      <c r="G16" s="396"/>
      <c r="H16" s="396"/>
      <c r="I16" s="396"/>
      <c r="J16" s="396"/>
      <c r="K16" s="272"/>
    </row>
    <row r="17" spans="2:11" ht="15" customHeight="1" x14ac:dyDescent="0.3">
      <c r="B17" s="275"/>
      <c r="C17" s="276"/>
      <c r="D17" s="276"/>
      <c r="E17" s="277" t="s">
        <v>2774</v>
      </c>
      <c r="F17" s="396" t="s">
        <v>2775</v>
      </c>
      <c r="G17" s="396"/>
      <c r="H17" s="396"/>
      <c r="I17" s="396"/>
      <c r="J17" s="396"/>
      <c r="K17" s="272"/>
    </row>
    <row r="18" spans="2:11" ht="15" customHeight="1" x14ac:dyDescent="0.3">
      <c r="B18" s="275"/>
      <c r="C18" s="276"/>
      <c r="D18" s="276"/>
      <c r="E18" s="277" t="s">
        <v>2776</v>
      </c>
      <c r="F18" s="396" t="s">
        <v>2777</v>
      </c>
      <c r="G18" s="396"/>
      <c r="H18" s="396"/>
      <c r="I18" s="396"/>
      <c r="J18" s="396"/>
      <c r="K18" s="272"/>
    </row>
    <row r="19" spans="2:11" ht="15" customHeight="1" x14ac:dyDescent="0.3">
      <c r="B19" s="275"/>
      <c r="C19" s="276"/>
      <c r="D19" s="276"/>
      <c r="E19" s="277" t="s">
        <v>2731</v>
      </c>
      <c r="F19" s="396" t="s">
        <v>2778</v>
      </c>
      <c r="G19" s="396"/>
      <c r="H19" s="396"/>
      <c r="I19" s="396"/>
      <c r="J19" s="396"/>
      <c r="K19" s="272"/>
    </row>
    <row r="20" spans="2:11" ht="15" customHeight="1" x14ac:dyDescent="0.3">
      <c r="B20" s="275"/>
      <c r="C20" s="276"/>
      <c r="D20" s="276"/>
      <c r="E20" s="277" t="s">
        <v>2210</v>
      </c>
      <c r="F20" s="396" t="s">
        <v>2211</v>
      </c>
      <c r="G20" s="396"/>
      <c r="H20" s="396"/>
      <c r="I20" s="396"/>
      <c r="J20" s="396"/>
      <c r="K20" s="272"/>
    </row>
    <row r="21" spans="2:11" ht="15" customHeight="1" x14ac:dyDescent="0.3">
      <c r="B21" s="275"/>
      <c r="C21" s="276"/>
      <c r="D21" s="276"/>
      <c r="E21" s="277" t="s">
        <v>2779</v>
      </c>
      <c r="F21" s="396" t="s">
        <v>2780</v>
      </c>
      <c r="G21" s="396"/>
      <c r="H21" s="396"/>
      <c r="I21" s="396"/>
      <c r="J21" s="396"/>
      <c r="K21" s="272"/>
    </row>
    <row r="22" spans="2:11" ht="12.75" customHeight="1" x14ac:dyDescent="0.3">
      <c r="B22" s="275"/>
      <c r="C22" s="276"/>
      <c r="D22" s="276"/>
      <c r="E22" s="276"/>
      <c r="F22" s="276"/>
      <c r="G22" s="276"/>
      <c r="H22" s="276"/>
      <c r="I22" s="276"/>
      <c r="J22" s="276"/>
      <c r="K22" s="272"/>
    </row>
    <row r="23" spans="2:11" ht="15" customHeight="1" x14ac:dyDescent="0.3">
      <c r="B23" s="275"/>
      <c r="C23" s="396" t="s">
        <v>2781</v>
      </c>
      <c r="D23" s="396"/>
      <c r="E23" s="396"/>
      <c r="F23" s="396"/>
      <c r="G23" s="396"/>
      <c r="H23" s="396"/>
      <c r="I23" s="396"/>
      <c r="J23" s="396"/>
      <c r="K23" s="272"/>
    </row>
    <row r="24" spans="2:11" ht="15" customHeight="1" x14ac:dyDescent="0.3">
      <c r="B24" s="275"/>
      <c r="C24" s="396" t="s">
        <v>2782</v>
      </c>
      <c r="D24" s="396"/>
      <c r="E24" s="396"/>
      <c r="F24" s="396"/>
      <c r="G24" s="396"/>
      <c r="H24" s="396"/>
      <c r="I24" s="396"/>
      <c r="J24" s="396"/>
      <c r="K24" s="272"/>
    </row>
    <row r="25" spans="2:11" ht="15" customHeight="1" x14ac:dyDescent="0.3">
      <c r="B25" s="275"/>
      <c r="C25" s="274"/>
      <c r="D25" s="396" t="s">
        <v>2783</v>
      </c>
      <c r="E25" s="396"/>
      <c r="F25" s="396"/>
      <c r="G25" s="396"/>
      <c r="H25" s="396"/>
      <c r="I25" s="396"/>
      <c r="J25" s="396"/>
      <c r="K25" s="272"/>
    </row>
    <row r="26" spans="2:11" ht="15" customHeight="1" x14ac:dyDescent="0.3">
      <c r="B26" s="275"/>
      <c r="C26" s="276"/>
      <c r="D26" s="396" t="s">
        <v>2784</v>
      </c>
      <c r="E26" s="396"/>
      <c r="F26" s="396"/>
      <c r="G26" s="396"/>
      <c r="H26" s="396"/>
      <c r="I26" s="396"/>
      <c r="J26" s="396"/>
      <c r="K26" s="272"/>
    </row>
    <row r="27" spans="2:11" ht="12.75" customHeight="1" x14ac:dyDescent="0.3">
      <c r="B27" s="275"/>
      <c r="C27" s="276"/>
      <c r="D27" s="276"/>
      <c r="E27" s="276"/>
      <c r="F27" s="276"/>
      <c r="G27" s="276"/>
      <c r="H27" s="276"/>
      <c r="I27" s="276"/>
      <c r="J27" s="276"/>
      <c r="K27" s="272"/>
    </row>
    <row r="28" spans="2:11" ht="15" customHeight="1" x14ac:dyDescent="0.3">
      <c r="B28" s="275"/>
      <c r="C28" s="276"/>
      <c r="D28" s="396" t="s">
        <v>2785</v>
      </c>
      <c r="E28" s="396"/>
      <c r="F28" s="396"/>
      <c r="G28" s="396"/>
      <c r="H28" s="396"/>
      <c r="I28" s="396"/>
      <c r="J28" s="396"/>
      <c r="K28" s="272"/>
    </row>
    <row r="29" spans="2:11" ht="15" customHeight="1" x14ac:dyDescent="0.3">
      <c r="B29" s="275"/>
      <c r="C29" s="276"/>
      <c r="D29" s="396" t="s">
        <v>2786</v>
      </c>
      <c r="E29" s="396"/>
      <c r="F29" s="396"/>
      <c r="G29" s="396"/>
      <c r="H29" s="396"/>
      <c r="I29" s="396"/>
      <c r="J29" s="396"/>
      <c r="K29" s="272"/>
    </row>
    <row r="30" spans="2:11" ht="12.75" customHeight="1" x14ac:dyDescent="0.3">
      <c r="B30" s="275"/>
      <c r="C30" s="276"/>
      <c r="D30" s="276"/>
      <c r="E30" s="276"/>
      <c r="F30" s="276"/>
      <c r="G30" s="276"/>
      <c r="H30" s="276"/>
      <c r="I30" s="276"/>
      <c r="J30" s="276"/>
      <c r="K30" s="272"/>
    </row>
    <row r="31" spans="2:11" ht="15" customHeight="1" x14ac:dyDescent="0.3">
      <c r="B31" s="275"/>
      <c r="C31" s="276"/>
      <c r="D31" s="396" t="s">
        <v>2787</v>
      </c>
      <c r="E31" s="396"/>
      <c r="F31" s="396"/>
      <c r="G31" s="396"/>
      <c r="H31" s="396"/>
      <c r="I31" s="396"/>
      <c r="J31" s="396"/>
      <c r="K31" s="272"/>
    </row>
    <row r="32" spans="2:11" ht="15" customHeight="1" x14ac:dyDescent="0.3">
      <c r="B32" s="275"/>
      <c r="C32" s="276"/>
      <c r="D32" s="396" t="s">
        <v>2788</v>
      </c>
      <c r="E32" s="396"/>
      <c r="F32" s="396"/>
      <c r="G32" s="396"/>
      <c r="H32" s="396"/>
      <c r="I32" s="396"/>
      <c r="J32" s="396"/>
      <c r="K32" s="272"/>
    </row>
    <row r="33" spans="2:11" ht="15" customHeight="1" x14ac:dyDescent="0.3">
      <c r="B33" s="275"/>
      <c r="C33" s="276"/>
      <c r="D33" s="396" t="s">
        <v>2789</v>
      </c>
      <c r="E33" s="396"/>
      <c r="F33" s="396"/>
      <c r="G33" s="396"/>
      <c r="H33" s="396"/>
      <c r="I33" s="396"/>
      <c r="J33" s="396"/>
      <c r="K33" s="272"/>
    </row>
    <row r="34" spans="2:11" ht="15" customHeight="1" x14ac:dyDescent="0.3">
      <c r="B34" s="275"/>
      <c r="C34" s="276"/>
      <c r="D34" s="274"/>
      <c r="E34" s="278" t="s">
        <v>144</v>
      </c>
      <c r="F34" s="274"/>
      <c r="G34" s="396" t="s">
        <v>2790</v>
      </c>
      <c r="H34" s="396"/>
      <c r="I34" s="396"/>
      <c r="J34" s="396"/>
      <c r="K34" s="272"/>
    </row>
    <row r="35" spans="2:11" ht="30.75" customHeight="1" x14ac:dyDescent="0.3">
      <c r="B35" s="275"/>
      <c r="C35" s="276"/>
      <c r="D35" s="274"/>
      <c r="E35" s="278" t="s">
        <v>2791</v>
      </c>
      <c r="F35" s="274"/>
      <c r="G35" s="396" t="s">
        <v>2792</v>
      </c>
      <c r="H35" s="396"/>
      <c r="I35" s="396"/>
      <c r="J35" s="396"/>
      <c r="K35" s="272"/>
    </row>
    <row r="36" spans="2:11" ht="15" customHeight="1" x14ac:dyDescent="0.3">
      <c r="B36" s="275"/>
      <c r="C36" s="276"/>
      <c r="D36" s="274"/>
      <c r="E36" s="278" t="s">
        <v>55</v>
      </c>
      <c r="F36" s="274"/>
      <c r="G36" s="396" t="s">
        <v>2793</v>
      </c>
      <c r="H36" s="396"/>
      <c r="I36" s="396"/>
      <c r="J36" s="396"/>
      <c r="K36" s="272"/>
    </row>
    <row r="37" spans="2:11" ht="15" customHeight="1" x14ac:dyDescent="0.3">
      <c r="B37" s="275"/>
      <c r="C37" s="276"/>
      <c r="D37" s="274"/>
      <c r="E37" s="278" t="s">
        <v>145</v>
      </c>
      <c r="F37" s="274"/>
      <c r="G37" s="396" t="s">
        <v>2794</v>
      </c>
      <c r="H37" s="396"/>
      <c r="I37" s="396"/>
      <c r="J37" s="396"/>
      <c r="K37" s="272"/>
    </row>
    <row r="38" spans="2:11" ht="15" customHeight="1" x14ac:dyDescent="0.3">
      <c r="B38" s="275"/>
      <c r="C38" s="276"/>
      <c r="D38" s="274"/>
      <c r="E38" s="278" t="s">
        <v>146</v>
      </c>
      <c r="F38" s="274"/>
      <c r="G38" s="396" t="s">
        <v>2795</v>
      </c>
      <c r="H38" s="396"/>
      <c r="I38" s="396"/>
      <c r="J38" s="396"/>
      <c r="K38" s="272"/>
    </row>
    <row r="39" spans="2:11" ht="15" customHeight="1" x14ac:dyDescent="0.3">
      <c r="B39" s="275"/>
      <c r="C39" s="276"/>
      <c r="D39" s="274"/>
      <c r="E39" s="278" t="s">
        <v>147</v>
      </c>
      <c r="F39" s="274"/>
      <c r="G39" s="396" t="s">
        <v>2796</v>
      </c>
      <c r="H39" s="396"/>
      <c r="I39" s="396"/>
      <c r="J39" s="396"/>
      <c r="K39" s="272"/>
    </row>
    <row r="40" spans="2:11" ht="15" customHeight="1" x14ac:dyDescent="0.3">
      <c r="B40" s="275"/>
      <c r="C40" s="276"/>
      <c r="D40" s="274"/>
      <c r="E40" s="278" t="s">
        <v>2797</v>
      </c>
      <c r="F40" s="274"/>
      <c r="G40" s="396" t="s">
        <v>2798</v>
      </c>
      <c r="H40" s="396"/>
      <c r="I40" s="396"/>
      <c r="J40" s="396"/>
      <c r="K40" s="272"/>
    </row>
    <row r="41" spans="2:11" ht="15" customHeight="1" x14ac:dyDescent="0.3">
      <c r="B41" s="275"/>
      <c r="C41" s="276"/>
      <c r="D41" s="274"/>
      <c r="E41" s="278"/>
      <c r="F41" s="274"/>
      <c r="G41" s="396" t="s">
        <v>2799</v>
      </c>
      <c r="H41" s="396"/>
      <c r="I41" s="396"/>
      <c r="J41" s="396"/>
      <c r="K41" s="272"/>
    </row>
    <row r="42" spans="2:11" ht="15" customHeight="1" x14ac:dyDescent="0.3">
      <c r="B42" s="275"/>
      <c r="C42" s="276"/>
      <c r="D42" s="274"/>
      <c r="E42" s="278" t="s">
        <v>2800</v>
      </c>
      <c r="F42" s="274"/>
      <c r="G42" s="396" t="s">
        <v>2801</v>
      </c>
      <c r="H42" s="396"/>
      <c r="I42" s="396"/>
      <c r="J42" s="396"/>
      <c r="K42" s="272"/>
    </row>
    <row r="43" spans="2:11" ht="15" customHeight="1" x14ac:dyDescent="0.3">
      <c r="B43" s="275"/>
      <c r="C43" s="276"/>
      <c r="D43" s="274"/>
      <c r="E43" s="278" t="s">
        <v>149</v>
      </c>
      <c r="F43" s="274"/>
      <c r="G43" s="396" t="s">
        <v>2802</v>
      </c>
      <c r="H43" s="396"/>
      <c r="I43" s="396"/>
      <c r="J43" s="396"/>
      <c r="K43" s="272"/>
    </row>
    <row r="44" spans="2:11" ht="12.75" customHeight="1" x14ac:dyDescent="0.3">
      <c r="B44" s="275"/>
      <c r="C44" s="276"/>
      <c r="D44" s="274"/>
      <c r="E44" s="274"/>
      <c r="F44" s="274"/>
      <c r="G44" s="274"/>
      <c r="H44" s="274"/>
      <c r="I44" s="274"/>
      <c r="J44" s="274"/>
      <c r="K44" s="272"/>
    </row>
    <row r="45" spans="2:11" ht="15" customHeight="1" x14ac:dyDescent="0.3">
      <c r="B45" s="275"/>
      <c r="C45" s="276"/>
      <c r="D45" s="396" t="s">
        <v>2803</v>
      </c>
      <c r="E45" s="396"/>
      <c r="F45" s="396"/>
      <c r="G45" s="396"/>
      <c r="H45" s="396"/>
      <c r="I45" s="396"/>
      <c r="J45" s="396"/>
      <c r="K45" s="272"/>
    </row>
    <row r="46" spans="2:11" ht="15" customHeight="1" x14ac:dyDescent="0.3">
      <c r="B46" s="275"/>
      <c r="C46" s="276"/>
      <c r="D46" s="276"/>
      <c r="E46" s="396" t="s">
        <v>2804</v>
      </c>
      <c r="F46" s="396"/>
      <c r="G46" s="396"/>
      <c r="H46" s="396"/>
      <c r="I46" s="396"/>
      <c r="J46" s="396"/>
      <c r="K46" s="272"/>
    </row>
    <row r="47" spans="2:11" ht="15" customHeight="1" x14ac:dyDescent="0.3">
      <c r="B47" s="275"/>
      <c r="C47" s="276"/>
      <c r="D47" s="276"/>
      <c r="E47" s="396" t="s">
        <v>2805</v>
      </c>
      <c r="F47" s="396"/>
      <c r="G47" s="396"/>
      <c r="H47" s="396"/>
      <c r="I47" s="396"/>
      <c r="J47" s="396"/>
      <c r="K47" s="272"/>
    </row>
    <row r="48" spans="2:11" ht="15" customHeight="1" x14ac:dyDescent="0.3">
      <c r="B48" s="275"/>
      <c r="C48" s="276"/>
      <c r="D48" s="276"/>
      <c r="E48" s="396" t="s">
        <v>2806</v>
      </c>
      <c r="F48" s="396"/>
      <c r="G48" s="396"/>
      <c r="H48" s="396"/>
      <c r="I48" s="396"/>
      <c r="J48" s="396"/>
      <c r="K48" s="272"/>
    </row>
    <row r="49" spans="2:11" ht="15" customHeight="1" x14ac:dyDescent="0.3">
      <c r="B49" s="275"/>
      <c r="C49" s="276"/>
      <c r="D49" s="396" t="s">
        <v>2807</v>
      </c>
      <c r="E49" s="396"/>
      <c r="F49" s="396"/>
      <c r="G49" s="396"/>
      <c r="H49" s="396"/>
      <c r="I49" s="396"/>
      <c r="J49" s="396"/>
      <c r="K49" s="272"/>
    </row>
    <row r="50" spans="2:11" ht="25.5" customHeight="1" x14ac:dyDescent="0.3">
      <c r="B50" s="271"/>
      <c r="C50" s="397" t="s">
        <v>2808</v>
      </c>
      <c r="D50" s="397"/>
      <c r="E50" s="397"/>
      <c r="F50" s="397"/>
      <c r="G50" s="397"/>
      <c r="H50" s="397"/>
      <c r="I50" s="397"/>
      <c r="J50" s="397"/>
      <c r="K50" s="272"/>
    </row>
    <row r="51" spans="2:11" ht="5.25" customHeight="1" x14ac:dyDescent="0.3">
      <c r="B51" s="271"/>
      <c r="C51" s="273"/>
      <c r="D51" s="273"/>
      <c r="E51" s="273"/>
      <c r="F51" s="273"/>
      <c r="G51" s="273"/>
      <c r="H51" s="273"/>
      <c r="I51" s="273"/>
      <c r="J51" s="273"/>
      <c r="K51" s="272"/>
    </row>
    <row r="52" spans="2:11" ht="15" customHeight="1" x14ac:dyDescent="0.3">
      <c r="B52" s="271"/>
      <c r="C52" s="396" t="s">
        <v>2809</v>
      </c>
      <c r="D52" s="396"/>
      <c r="E52" s="396"/>
      <c r="F52" s="396"/>
      <c r="G52" s="396"/>
      <c r="H52" s="396"/>
      <c r="I52" s="396"/>
      <c r="J52" s="396"/>
      <c r="K52" s="272"/>
    </row>
    <row r="53" spans="2:11" ht="15" customHeight="1" x14ac:dyDescent="0.3">
      <c r="B53" s="271"/>
      <c r="C53" s="396" t="s">
        <v>2810</v>
      </c>
      <c r="D53" s="396"/>
      <c r="E53" s="396"/>
      <c r="F53" s="396"/>
      <c r="G53" s="396"/>
      <c r="H53" s="396"/>
      <c r="I53" s="396"/>
      <c r="J53" s="396"/>
      <c r="K53" s="272"/>
    </row>
    <row r="54" spans="2:11" ht="12.75" customHeight="1" x14ac:dyDescent="0.3">
      <c r="B54" s="271"/>
      <c r="C54" s="274"/>
      <c r="D54" s="274"/>
      <c r="E54" s="274"/>
      <c r="F54" s="274"/>
      <c r="G54" s="274"/>
      <c r="H54" s="274"/>
      <c r="I54" s="274"/>
      <c r="J54" s="274"/>
      <c r="K54" s="272"/>
    </row>
    <row r="55" spans="2:11" ht="15" customHeight="1" x14ac:dyDescent="0.3">
      <c r="B55" s="271"/>
      <c r="C55" s="396" t="s">
        <v>2811</v>
      </c>
      <c r="D55" s="396"/>
      <c r="E55" s="396"/>
      <c r="F55" s="396"/>
      <c r="G55" s="396"/>
      <c r="H55" s="396"/>
      <c r="I55" s="396"/>
      <c r="J55" s="396"/>
      <c r="K55" s="272"/>
    </row>
    <row r="56" spans="2:11" ht="15" customHeight="1" x14ac:dyDescent="0.3">
      <c r="B56" s="271"/>
      <c r="C56" s="276"/>
      <c r="D56" s="396" t="s">
        <v>2812</v>
      </c>
      <c r="E56" s="396"/>
      <c r="F56" s="396"/>
      <c r="G56" s="396"/>
      <c r="H56" s="396"/>
      <c r="I56" s="396"/>
      <c r="J56" s="396"/>
      <c r="K56" s="272"/>
    </row>
    <row r="57" spans="2:11" ht="15" customHeight="1" x14ac:dyDescent="0.3">
      <c r="B57" s="271"/>
      <c r="C57" s="276"/>
      <c r="D57" s="396" t="s">
        <v>2813</v>
      </c>
      <c r="E57" s="396"/>
      <c r="F57" s="396"/>
      <c r="G57" s="396"/>
      <c r="H57" s="396"/>
      <c r="I57" s="396"/>
      <c r="J57" s="396"/>
      <c r="K57" s="272"/>
    </row>
    <row r="58" spans="2:11" ht="15" customHeight="1" x14ac:dyDescent="0.3">
      <c r="B58" s="271"/>
      <c r="C58" s="276"/>
      <c r="D58" s="396" t="s">
        <v>2814</v>
      </c>
      <c r="E58" s="396"/>
      <c r="F58" s="396"/>
      <c r="G58" s="396"/>
      <c r="H58" s="396"/>
      <c r="I58" s="396"/>
      <c r="J58" s="396"/>
      <c r="K58" s="272"/>
    </row>
    <row r="59" spans="2:11" ht="15" customHeight="1" x14ac:dyDescent="0.3">
      <c r="B59" s="271"/>
      <c r="C59" s="276"/>
      <c r="D59" s="396" t="s">
        <v>2815</v>
      </c>
      <c r="E59" s="396"/>
      <c r="F59" s="396"/>
      <c r="G59" s="396"/>
      <c r="H59" s="396"/>
      <c r="I59" s="396"/>
      <c r="J59" s="396"/>
      <c r="K59" s="272"/>
    </row>
    <row r="60" spans="2:11" ht="15" customHeight="1" x14ac:dyDescent="0.3">
      <c r="B60" s="271"/>
      <c r="C60" s="276"/>
      <c r="D60" s="395" t="s">
        <v>2816</v>
      </c>
      <c r="E60" s="395"/>
      <c r="F60" s="395"/>
      <c r="G60" s="395"/>
      <c r="H60" s="395"/>
      <c r="I60" s="395"/>
      <c r="J60" s="395"/>
      <c r="K60" s="272"/>
    </row>
    <row r="61" spans="2:11" ht="15" customHeight="1" x14ac:dyDescent="0.3">
      <c r="B61" s="271"/>
      <c r="C61" s="276"/>
      <c r="D61" s="396" t="s">
        <v>2817</v>
      </c>
      <c r="E61" s="396"/>
      <c r="F61" s="396"/>
      <c r="G61" s="396"/>
      <c r="H61" s="396"/>
      <c r="I61" s="396"/>
      <c r="J61" s="396"/>
      <c r="K61" s="272"/>
    </row>
    <row r="62" spans="2:11" ht="12.75" customHeight="1" x14ac:dyDescent="0.3">
      <c r="B62" s="271"/>
      <c r="C62" s="276"/>
      <c r="D62" s="276"/>
      <c r="E62" s="279"/>
      <c r="F62" s="276"/>
      <c r="G62" s="276"/>
      <c r="H62" s="276"/>
      <c r="I62" s="276"/>
      <c r="J62" s="276"/>
      <c r="K62" s="272"/>
    </row>
    <row r="63" spans="2:11" ht="15" customHeight="1" x14ac:dyDescent="0.3">
      <c r="B63" s="271"/>
      <c r="C63" s="276"/>
      <c r="D63" s="396" t="s">
        <v>2818</v>
      </c>
      <c r="E63" s="396"/>
      <c r="F63" s="396"/>
      <c r="G63" s="396"/>
      <c r="H63" s="396"/>
      <c r="I63" s="396"/>
      <c r="J63" s="396"/>
      <c r="K63" s="272"/>
    </row>
    <row r="64" spans="2:11" ht="15" customHeight="1" x14ac:dyDescent="0.3">
      <c r="B64" s="271"/>
      <c r="C64" s="276"/>
      <c r="D64" s="395" t="s">
        <v>2819</v>
      </c>
      <c r="E64" s="395"/>
      <c r="F64" s="395"/>
      <c r="G64" s="395"/>
      <c r="H64" s="395"/>
      <c r="I64" s="395"/>
      <c r="J64" s="395"/>
      <c r="K64" s="272"/>
    </row>
    <row r="65" spans="2:11" ht="15" customHeight="1" x14ac:dyDescent="0.3">
      <c r="B65" s="271"/>
      <c r="C65" s="276"/>
      <c r="D65" s="396" t="s">
        <v>2820</v>
      </c>
      <c r="E65" s="396"/>
      <c r="F65" s="396"/>
      <c r="G65" s="396"/>
      <c r="H65" s="396"/>
      <c r="I65" s="396"/>
      <c r="J65" s="396"/>
      <c r="K65" s="272"/>
    </row>
    <row r="66" spans="2:11" ht="15" customHeight="1" x14ac:dyDescent="0.3">
      <c r="B66" s="271"/>
      <c r="C66" s="276"/>
      <c r="D66" s="396" t="s">
        <v>2821</v>
      </c>
      <c r="E66" s="396"/>
      <c r="F66" s="396"/>
      <c r="G66" s="396"/>
      <c r="H66" s="396"/>
      <c r="I66" s="396"/>
      <c r="J66" s="396"/>
      <c r="K66" s="272"/>
    </row>
    <row r="67" spans="2:11" ht="15" customHeight="1" x14ac:dyDescent="0.3">
      <c r="B67" s="271"/>
      <c r="C67" s="276"/>
      <c r="D67" s="396" t="s">
        <v>2822</v>
      </c>
      <c r="E67" s="396"/>
      <c r="F67" s="396"/>
      <c r="G67" s="396"/>
      <c r="H67" s="396"/>
      <c r="I67" s="396"/>
      <c r="J67" s="396"/>
      <c r="K67" s="272"/>
    </row>
    <row r="68" spans="2:11" ht="15" customHeight="1" x14ac:dyDescent="0.3">
      <c r="B68" s="271"/>
      <c r="C68" s="276"/>
      <c r="D68" s="396" t="s">
        <v>2823</v>
      </c>
      <c r="E68" s="396"/>
      <c r="F68" s="396"/>
      <c r="G68" s="396"/>
      <c r="H68" s="396"/>
      <c r="I68" s="396"/>
      <c r="J68" s="396"/>
      <c r="K68" s="272"/>
    </row>
    <row r="69" spans="2:11" ht="12.75" customHeight="1" x14ac:dyDescent="0.3">
      <c r="B69" s="280"/>
      <c r="C69" s="281"/>
      <c r="D69" s="281"/>
      <c r="E69" s="281"/>
      <c r="F69" s="281"/>
      <c r="G69" s="281"/>
      <c r="H69" s="281"/>
      <c r="I69" s="281"/>
      <c r="J69" s="281"/>
      <c r="K69" s="282"/>
    </row>
    <row r="70" spans="2:11" ht="18.75" customHeight="1" x14ac:dyDescent="0.3">
      <c r="B70" s="283"/>
      <c r="C70" s="283"/>
      <c r="D70" s="283"/>
      <c r="E70" s="283"/>
      <c r="F70" s="283"/>
      <c r="G70" s="283"/>
      <c r="H70" s="283"/>
      <c r="I70" s="283"/>
      <c r="J70" s="283"/>
      <c r="K70" s="284"/>
    </row>
    <row r="71" spans="2:11" ht="18.75" customHeight="1" x14ac:dyDescent="0.3">
      <c r="B71" s="284"/>
      <c r="C71" s="284"/>
      <c r="D71" s="284"/>
      <c r="E71" s="284"/>
      <c r="F71" s="284"/>
      <c r="G71" s="284"/>
      <c r="H71" s="284"/>
      <c r="I71" s="284"/>
      <c r="J71" s="284"/>
      <c r="K71" s="284"/>
    </row>
    <row r="72" spans="2:11" ht="7.5" customHeight="1" x14ac:dyDescent="0.3">
      <c r="B72" s="285"/>
      <c r="C72" s="286"/>
      <c r="D72" s="286"/>
      <c r="E72" s="286"/>
      <c r="F72" s="286"/>
      <c r="G72" s="286"/>
      <c r="H72" s="286"/>
      <c r="I72" s="286"/>
      <c r="J72" s="286"/>
      <c r="K72" s="287"/>
    </row>
    <row r="73" spans="2:11" ht="45" customHeight="1" x14ac:dyDescent="0.3">
      <c r="B73" s="288"/>
      <c r="C73" s="394" t="s">
        <v>101</v>
      </c>
      <c r="D73" s="394"/>
      <c r="E73" s="394"/>
      <c r="F73" s="394"/>
      <c r="G73" s="394"/>
      <c r="H73" s="394"/>
      <c r="I73" s="394"/>
      <c r="J73" s="394"/>
      <c r="K73" s="289"/>
    </row>
    <row r="74" spans="2:11" ht="17.25" customHeight="1" x14ac:dyDescent="0.3">
      <c r="B74" s="288"/>
      <c r="C74" s="290" t="s">
        <v>2824</v>
      </c>
      <c r="D74" s="290"/>
      <c r="E74" s="290"/>
      <c r="F74" s="290" t="s">
        <v>2825</v>
      </c>
      <c r="G74" s="291"/>
      <c r="H74" s="290" t="s">
        <v>145</v>
      </c>
      <c r="I74" s="290" t="s">
        <v>59</v>
      </c>
      <c r="J74" s="290" t="s">
        <v>2826</v>
      </c>
      <c r="K74" s="289"/>
    </row>
    <row r="75" spans="2:11" ht="17.25" customHeight="1" x14ac:dyDescent="0.3">
      <c r="B75" s="288"/>
      <c r="C75" s="292" t="s">
        <v>2827</v>
      </c>
      <c r="D75" s="292"/>
      <c r="E75" s="292"/>
      <c r="F75" s="293" t="s">
        <v>2828</v>
      </c>
      <c r="G75" s="294"/>
      <c r="H75" s="292"/>
      <c r="I75" s="292"/>
      <c r="J75" s="292" t="s">
        <v>2829</v>
      </c>
      <c r="K75" s="289"/>
    </row>
    <row r="76" spans="2:11" ht="5.25" customHeight="1" x14ac:dyDescent="0.3">
      <c r="B76" s="288"/>
      <c r="C76" s="295"/>
      <c r="D76" s="295"/>
      <c r="E76" s="295"/>
      <c r="F76" s="295"/>
      <c r="G76" s="296"/>
      <c r="H76" s="295"/>
      <c r="I76" s="295"/>
      <c r="J76" s="295"/>
      <c r="K76" s="289"/>
    </row>
    <row r="77" spans="2:11" ht="15" customHeight="1" x14ac:dyDescent="0.3">
      <c r="B77" s="288"/>
      <c r="C77" s="278" t="s">
        <v>55</v>
      </c>
      <c r="D77" s="295"/>
      <c r="E77" s="295"/>
      <c r="F77" s="297" t="s">
        <v>2830</v>
      </c>
      <c r="G77" s="296"/>
      <c r="H77" s="278" t="s">
        <v>2831</v>
      </c>
      <c r="I77" s="278" t="s">
        <v>2832</v>
      </c>
      <c r="J77" s="278">
        <v>20</v>
      </c>
      <c r="K77" s="289"/>
    </row>
    <row r="78" spans="2:11" ht="15" customHeight="1" x14ac:dyDescent="0.3">
      <c r="B78" s="288"/>
      <c r="C78" s="278" t="s">
        <v>2833</v>
      </c>
      <c r="D78" s="278"/>
      <c r="E78" s="278"/>
      <c r="F78" s="297" t="s">
        <v>2830</v>
      </c>
      <c r="G78" s="296"/>
      <c r="H78" s="278" t="s">
        <v>2834</v>
      </c>
      <c r="I78" s="278" t="s">
        <v>2832</v>
      </c>
      <c r="J78" s="278">
        <v>120</v>
      </c>
      <c r="K78" s="289"/>
    </row>
    <row r="79" spans="2:11" ht="15" customHeight="1" x14ac:dyDescent="0.3">
      <c r="B79" s="298"/>
      <c r="C79" s="278" t="s">
        <v>2835</v>
      </c>
      <c r="D79" s="278"/>
      <c r="E79" s="278"/>
      <c r="F79" s="297" t="s">
        <v>2836</v>
      </c>
      <c r="G79" s="296"/>
      <c r="H79" s="278" t="s">
        <v>2837</v>
      </c>
      <c r="I79" s="278" t="s">
        <v>2832</v>
      </c>
      <c r="J79" s="278">
        <v>50</v>
      </c>
      <c r="K79" s="289"/>
    </row>
    <row r="80" spans="2:11" ht="15" customHeight="1" x14ac:dyDescent="0.3">
      <c r="B80" s="298"/>
      <c r="C80" s="278" t="s">
        <v>2838</v>
      </c>
      <c r="D80" s="278"/>
      <c r="E80" s="278"/>
      <c r="F80" s="297" t="s">
        <v>2830</v>
      </c>
      <c r="G80" s="296"/>
      <c r="H80" s="278" t="s">
        <v>2839</v>
      </c>
      <c r="I80" s="278" t="s">
        <v>2840</v>
      </c>
      <c r="J80" s="278"/>
      <c r="K80" s="289"/>
    </row>
    <row r="81" spans="2:11" ht="15" customHeight="1" x14ac:dyDescent="0.3">
      <c r="B81" s="298"/>
      <c r="C81" s="299" t="s">
        <v>2841</v>
      </c>
      <c r="D81" s="299"/>
      <c r="E81" s="299"/>
      <c r="F81" s="300" t="s">
        <v>2836</v>
      </c>
      <c r="G81" s="299"/>
      <c r="H81" s="299" t="s">
        <v>2842</v>
      </c>
      <c r="I81" s="299" t="s">
        <v>2832</v>
      </c>
      <c r="J81" s="299">
        <v>15</v>
      </c>
      <c r="K81" s="289"/>
    </row>
    <row r="82" spans="2:11" ht="15" customHeight="1" x14ac:dyDescent="0.3">
      <c r="B82" s="298"/>
      <c r="C82" s="299" t="s">
        <v>2843</v>
      </c>
      <c r="D82" s="299"/>
      <c r="E82" s="299"/>
      <c r="F82" s="300" t="s">
        <v>2836</v>
      </c>
      <c r="G82" s="299"/>
      <c r="H82" s="299" t="s">
        <v>2844</v>
      </c>
      <c r="I82" s="299" t="s">
        <v>2832</v>
      </c>
      <c r="J82" s="299">
        <v>15</v>
      </c>
      <c r="K82" s="289"/>
    </row>
    <row r="83" spans="2:11" ht="15" customHeight="1" x14ac:dyDescent="0.3">
      <c r="B83" s="298"/>
      <c r="C83" s="299" t="s">
        <v>2845</v>
      </c>
      <c r="D83" s="299"/>
      <c r="E83" s="299"/>
      <c r="F83" s="300" t="s">
        <v>2836</v>
      </c>
      <c r="G83" s="299"/>
      <c r="H83" s="299" t="s">
        <v>2846</v>
      </c>
      <c r="I83" s="299" t="s">
        <v>2832</v>
      </c>
      <c r="J83" s="299">
        <v>20</v>
      </c>
      <c r="K83" s="289"/>
    </row>
    <row r="84" spans="2:11" ht="15" customHeight="1" x14ac:dyDescent="0.3">
      <c r="B84" s="298"/>
      <c r="C84" s="299" t="s">
        <v>2847</v>
      </c>
      <c r="D84" s="299"/>
      <c r="E84" s="299"/>
      <c r="F84" s="300" t="s">
        <v>2836</v>
      </c>
      <c r="G84" s="299"/>
      <c r="H84" s="299" t="s">
        <v>2848</v>
      </c>
      <c r="I84" s="299" t="s">
        <v>2832</v>
      </c>
      <c r="J84" s="299">
        <v>20</v>
      </c>
      <c r="K84" s="289"/>
    </row>
    <row r="85" spans="2:11" ht="15" customHeight="1" x14ac:dyDescent="0.3">
      <c r="B85" s="298"/>
      <c r="C85" s="278" t="s">
        <v>2849</v>
      </c>
      <c r="D85" s="278"/>
      <c r="E85" s="278"/>
      <c r="F85" s="297" t="s">
        <v>2836</v>
      </c>
      <c r="G85" s="296"/>
      <c r="H85" s="278" t="s">
        <v>2850</v>
      </c>
      <c r="I85" s="278" t="s">
        <v>2832</v>
      </c>
      <c r="J85" s="278">
        <v>50</v>
      </c>
      <c r="K85" s="289"/>
    </row>
    <row r="86" spans="2:11" ht="15" customHeight="1" x14ac:dyDescent="0.3">
      <c r="B86" s="298"/>
      <c r="C86" s="278" t="s">
        <v>2851</v>
      </c>
      <c r="D86" s="278"/>
      <c r="E86" s="278"/>
      <c r="F86" s="297" t="s">
        <v>2836</v>
      </c>
      <c r="G86" s="296"/>
      <c r="H86" s="278" t="s">
        <v>2852</v>
      </c>
      <c r="I86" s="278" t="s">
        <v>2832</v>
      </c>
      <c r="J86" s="278">
        <v>20</v>
      </c>
      <c r="K86" s="289"/>
    </row>
    <row r="87" spans="2:11" ht="15" customHeight="1" x14ac:dyDescent="0.3">
      <c r="B87" s="298"/>
      <c r="C87" s="278" t="s">
        <v>2853</v>
      </c>
      <c r="D87" s="278"/>
      <c r="E87" s="278"/>
      <c r="F87" s="297" t="s">
        <v>2836</v>
      </c>
      <c r="G87" s="296"/>
      <c r="H87" s="278" t="s">
        <v>2854</v>
      </c>
      <c r="I87" s="278" t="s">
        <v>2832</v>
      </c>
      <c r="J87" s="278">
        <v>20</v>
      </c>
      <c r="K87" s="289"/>
    </row>
    <row r="88" spans="2:11" ht="15" customHeight="1" x14ac:dyDescent="0.3">
      <c r="B88" s="298"/>
      <c r="C88" s="278" t="s">
        <v>2855</v>
      </c>
      <c r="D88" s="278"/>
      <c r="E88" s="278"/>
      <c r="F88" s="297" t="s">
        <v>2836</v>
      </c>
      <c r="G88" s="296"/>
      <c r="H88" s="278" t="s">
        <v>2856</v>
      </c>
      <c r="I88" s="278" t="s">
        <v>2832</v>
      </c>
      <c r="J88" s="278">
        <v>50</v>
      </c>
      <c r="K88" s="289"/>
    </row>
    <row r="89" spans="2:11" ht="15" customHeight="1" x14ac:dyDescent="0.3">
      <c r="B89" s="298"/>
      <c r="C89" s="278" t="s">
        <v>2857</v>
      </c>
      <c r="D89" s="278"/>
      <c r="E89" s="278"/>
      <c r="F89" s="297" t="s">
        <v>2836</v>
      </c>
      <c r="G89" s="296"/>
      <c r="H89" s="278" t="s">
        <v>2857</v>
      </c>
      <c r="I89" s="278" t="s">
        <v>2832</v>
      </c>
      <c r="J89" s="278">
        <v>50</v>
      </c>
      <c r="K89" s="289"/>
    </row>
    <row r="90" spans="2:11" ht="15" customHeight="1" x14ac:dyDescent="0.3">
      <c r="B90" s="298"/>
      <c r="C90" s="278" t="s">
        <v>150</v>
      </c>
      <c r="D90" s="278"/>
      <c r="E90" s="278"/>
      <c r="F90" s="297" t="s">
        <v>2836</v>
      </c>
      <c r="G90" s="296"/>
      <c r="H90" s="278" t="s">
        <v>2858</v>
      </c>
      <c r="I90" s="278" t="s">
        <v>2832</v>
      </c>
      <c r="J90" s="278">
        <v>255</v>
      </c>
      <c r="K90" s="289"/>
    </row>
    <row r="91" spans="2:11" ht="15" customHeight="1" x14ac:dyDescent="0.3">
      <c r="B91" s="298"/>
      <c r="C91" s="278" t="s">
        <v>2859</v>
      </c>
      <c r="D91" s="278"/>
      <c r="E91" s="278"/>
      <c r="F91" s="297" t="s">
        <v>2830</v>
      </c>
      <c r="G91" s="296"/>
      <c r="H91" s="278" t="s">
        <v>2860</v>
      </c>
      <c r="I91" s="278" t="s">
        <v>2861</v>
      </c>
      <c r="J91" s="278"/>
      <c r="K91" s="289"/>
    </row>
    <row r="92" spans="2:11" ht="15" customHeight="1" x14ac:dyDescent="0.3">
      <c r="B92" s="298"/>
      <c r="C92" s="278" t="s">
        <v>2862</v>
      </c>
      <c r="D92" s="278"/>
      <c r="E92" s="278"/>
      <c r="F92" s="297" t="s">
        <v>2830</v>
      </c>
      <c r="G92" s="296"/>
      <c r="H92" s="278" t="s">
        <v>2863</v>
      </c>
      <c r="I92" s="278" t="s">
        <v>2864</v>
      </c>
      <c r="J92" s="278"/>
      <c r="K92" s="289"/>
    </row>
    <row r="93" spans="2:11" ht="15" customHeight="1" x14ac:dyDescent="0.3">
      <c r="B93" s="298"/>
      <c r="C93" s="278" t="s">
        <v>2865</v>
      </c>
      <c r="D93" s="278"/>
      <c r="E93" s="278"/>
      <c r="F93" s="297" t="s">
        <v>2830</v>
      </c>
      <c r="G93" s="296"/>
      <c r="H93" s="278" t="s">
        <v>2865</v>
      </c>
      <c r="I93" s="278" t="s">
        <v>2864</v>
      </c>
      <c r="J93" s="278"/>
      <c r="K93" s="289"/>
    </row>
    <row r="94" spans="2:11" ht="15" customHeight="1" x14ac:dyDescent="0.3">
      <c r="B94" s="298"/>
      <c r="C94" s="278" t="s">
        <v>40</v>
      </c>
      <c r="D94" s="278"/>
      <c r="E94" s="278"/>
      <c r="F94" s="297" t="s">
        <v>2830</v>
      </c>
      <c r="G94" s="296"/>
      <c r="H94" s="278" t="s">
        <v>2866</v>
      </c>
      <c r="I94" s="278" t="s">
        <v>2864</v>
      </c>
      <c r="J94" s="278"/>
      <c r="K94" s="289"/>
    </row>
    <row r="95" spans="2:11" ht="15" customHeight="1" x14ac:dyDescent="0.3">
      <c r="B95" s="298"/>
      <c r="C95" s="278" t="s">
        <v>50</v>
      </c>
      <c r="D95" s="278"/>
      <c r="E95" s="278"/>
      <c r="F95" s="297" t="s">
        <v>2830</v>
      </c>
      <c r="G95" s="296"/>
      <c r="H95" s="278" t="s">
        <v>2867</v>
      </c>
      <c r="I95" s="278" t="s">
        <v>2864</v>
      </c>
      <c r="J95" s="278"/>
      <c r="K95" s="289"/>
    </row>
    <row r="96" spans="2:11" ht="15" customHeight="1" x14ac:dyDescent="0.3">
      <c r="B96" s="301"/>
      <c r="C96" s="302"/>
      <c r="D96" s="302"/>
      <c r="E96" s="302"/>
      <c r="F96" s="302"/>
      <c r="G96" s="302"/>
      <c r="H96" s="302"/>
      <c r="I96" s="302"/>
      <c r="J96" s="302"/>
      <c r="K96" s="303"/>
    </row>
    <row r="97" spans="2:11" ht="18.75" customHeight="1" x14ac:dyDescent="0.3">
      <c r="B97" s="304"/>
      <c r="C97" s="305"/>
      <c r="D97" s="305"/>
      <c r="E97" s="305"/>
      <c r="F97" s="305"/>
      <c r="G97" s="305"/>
      <c r="H97" s="305"/>
      <c r="I97" s="305"/>
      <c r="J97" s="305"/>
      <c r="K97" s="304"/>
    </row>
    <row r="98" spans="2:11" ht="18.75" customHeight="1" x14ac:dyDescent="0.3">
      <c r="B98" s="284"/>
      <c r="C98" s="284"/>
      <c r="D98" s="284"/>
      <c r="E98" s="284"/>
      <c r="F98" s="284"/>
      <c r="G98" s="284"/>
      <c r="H98" s="284"/>
      <c r="I98" s="284"/>
      <c r="J98" s="284"/>
      <c r="K98" s="284"/>
    </row>
    <row r="99" spans="2:11" ht="7.5" customHeight="1" x14ac:dyDescent="0.3">
      <c r="B99" s="285"/>
      <c r="C99" s="286"/>
      <c r="D99" s="286"/>
      <c r="E99" s="286"/>
      <c r="F99" s="286"/>
      <c r="G99" s="286"/>
      <c r="H99" s="286"/>
      <c r="I99" s="286"/>
      <c r="J99" s="286"/>
      <c r="K99" s="287"/>
    </row>
    <row r="100" spans="2:11" ht="45" customHeight="1" x14ac:dyDescent="0.3">
      <c r="B100" s="288"/>
      <c r="C100" s="394" t="s">
        <v>2868</v>
      </c>
      <c r="D100" s="394"/>
      <c r="E100" s="394"/>
      <c r="F100" s="394"/>
      <c r="G100" s="394"/>
      <c r="H100" s="394"/>
      <c r="I100" s="394"/>
      <c r="J100" s="394"/>
      <c r="K100" s="289"/>
    </row>
    <row r="101" spans="2:11" ht="17.25" customHeight="1" x14ac:dyDescent="0.3">
      <c r="B101" s="288"/>
      <c r="C101" s="290" t="s">
        <v>2824</v>
      </c>
      <c r="D101" s="290"/>
      <c r="E101" s="290"/>
      <c r="F101" s="290" t="s">
        <v>2825</v>
      </c>
      <c r="G101" s="291"/>
      <c r="H101" s="290" t="s">
        <v>145</v>
      </c>
      <c r="I101" s="290" t="s">
        <v>59</v>
      </c>
      <c r="J101" s="290" t="s">
        <v>2826</v>
      </c>
      <c r="K101" s="289"/>
    </row>
    <row r="102" spans="2:11" ht="17.25" customHeight="1" x14ac:dyDescent="0.3">
      <c r="B102" s="288"/>
      <c r="C102" s="292" t="s">
        <v>2827</v>
      </c>
      <c r="D102" s="292"/>
      <c r="E102" s="292"/>
      <c r="F102" s="293" t="s">
        <v>2828</v>
      </c>
      <c r="G102" s="294"/>
      <c r="H102" s="292"/>
      <c r="I102" s="292"/>
      <c r="J102" s="292" t="s">
        <v>2829</v>
      </c>
      <c r="K102" s="289"/>
    </row>
    <row r="103" spans="2:11" ht="5.25" customHeight="1" x14ac:dyDescent="0.3">
      <c r="B103" s="288"/>
      <c r="C103" s="290"/>
      <c r="D103" s="290"/>
      <c r="E103" s="290"/>
      <c r="F103" s="290"/>
      <c r="G103" s="306"/>
      <c r="H103" s="290"/>
      <c r="I103" s="290"/>
      <c r="J103" s="290"/>
      <c r="K103" s="289"/>
    </row>
    <row r="104" spans="2:11" ht="15" customHeight="1" x14ac:dyDescent="0.3">
      <c r="B104" s="288"/>
      <c r="C104" s="278" t="s">
        <v>55</v>
      </c>
      <c r="D104" s="295"/>
      <c r="E104" s="295"/>
      <c r="F104" s="297" t="s">
        <v>2830</v>
      </c>
      <c r="G104" s="306"/>
      <c r="H104" s="278" t="s">
        <v>2869</v>
      </c>
      <c r="I104" s="278" t="s">
        <v>2832</v>
      </c>
      <c r="J104" s="278">
        <v>20</v>
      </c>
      <c r="K104" s="289"/>
    </row>
    <row r="105" spans="2:11" ht="15" customHeight="1" x14ac:dyDescent="0.3">
      <c r="B105" s="288"/>
      <c r="C105" s="278" t="s">
        <v>2833</v>
      </c>
      <c r="D105" s="278"/>
      <c r="E105" s="278"/>
      <c r="F105" s="297" t="s">
        <v>2830</v>
      </c>
      <c r="G105" s="278"/>
      <c r="H105" s="278" t="s">
        <v>2869</v>
      </c>
      <c r="I105" s="278" t="s">
        <v>2832</v>
      </c>
      <c r="J105" s="278">
        <v>120</v>
      </c>
      <c r="K105" s="289"/>
    </row>
    <row r="106" spans="2:11" ht="15" customHeight="1" x14ac:dyDescent="0.3">
      <c r="B106" s="298"/>
      <c r="C106" s="278" t="s">
        <v>2835</v>
      </c>
      <c r="D106" s="278"/>
      <c r="E106" s="278"/>
      <c r="F106" s="297" t="s">
        <v>2836</v>
      </c>
      <c r="G106" s="278"/>
      <c r="H106" s="278" t="s">
        <v>2869</v>
      </c>
      <c r="I106" s="278" t="s">
        <v>2832</v>
      </c>
      <c r="J106" s="278">
        <v>50</v>
      </c>
      <c r="K106" s="289"/>
    </row>
    <row r="107" spans="2:11" ht="15" customHeight="1" x14ac:dyDescent="0.3">
      <c r="B107" s="298"/>
      <c r="C107" s="278" t="s">
        <v>2838</v>
      </c>
      <c r="D107" s="278"/>
      <c r="E107" s="278"/>
      <c r="F107" s="297" t="s">
        <v>2830</v>
      </c>
      <c r="G107" s="278"/>
      <c r="H107" s="278" t="s">
        <v>2869</v>
      </c>
      <c r="I107" s="278" t="s">
        <v>2840</v>
      </c>
      <c r="J107" s="278"/>
      <c r="K107" s="289"/>
    </row>
    <row r="108" spans="2:11" ht="15" customHeight="1" x14ac:dyDescent="0.3">
      <c r="B108" s="298"/>
      <c r="C108" s="278" t="s">
        <v>2849</v>
      </c>
      <c r="D108" s="278"/>
      <c r="E108" s="278"/>
      <c r="F108" s="297" t="s">
        <v>2836</v>
      </c>
      <c r="G108" s="278"/>
      <c r="H108" s="278" t="s">
        <v>2869</v>
      </c>
      <c r="I108" s="278" t="s">
        <v>2832</v>
      </c>
      <c r="J108" s="278">
        <v>50</v>
      </c>
      <c r="K108" s="289"/>
    </row>
    <row r="109" spans="2:11" ht="15" customHeight="1" x14ac:dyDescent="0.3">
      <c r="B109" s="298"/>
      <c r="C109" s="278" t="s">
        <v>2857</v>
      </c>
      <c r="D109" s="278"/>
      <c r="E109" s="278"/>
      <c r="F109" s="297" t="s">
        <v>2836</v>
      </c>
      <c r="G109" s="278"/>
      <c r="H109" s="278" t="s">
        <v>2869</v>
      </c>
      <c r="I109" s="278" t="s">
        <v>2832</v>
      </c>
      <c r="J109" s="278">
        <v>50</v>
      </c>
      <c r="K109" s="289"/>
    </row>
    <row r="110" spans="2:11" ht="15" customHeight="1" x14ac:dyDescent="0.3">
      <c r="B110" s="298"/>
      <c r="C110" s="278" t="s">
        <v>2855</v>
      </c>
      <c r="D110" s="278"/>
      <c r="E110" s="278"/>
      <c r="F110" s="297" t="s">
        <v>2836</v>
      </c>
      <c r="G110" s="278"/>
      <c r="H110" s="278" t="s">
        <v>2869</v>
      </c>
      <c r="I110" s="278" t="s">
        <v>2832</v>
      </c>
      <c r="J110" s="278">
        <v>50</v>
      </c>
      <c r="K110" s="289"/>
    </row>
    <row r="111" spans="2:11" ht="15" customHeight="1" x14ac:dyDescent="0.3">
      <c r="B111" s="298"/>
      <c r="C111" s="278" t="s">
        <v>55</v>
      </c>
      <c r="D111" s="278"/>
      <c r="E111" s="278"/>
      <c r="F111" s="297" t="s">
        <v>2830</v>
      </c>
      <c r="G111" s="278"/>
      <c r="H111" s="278" t="s">
        <v>2870</v>
      </c>
      <c r="I111" s="278" t="s">
        <v>2832</v>
      </c>
      <c r="J111" s="278">
        <v>20</v>
      </c>
      <c r="K111" s="289"/>
    </row>
    <row r="112" spans="2:11" ht="15" customHeight="1" x14ac:dyDescent="0.3">
      <c r="B112" s="298"/>
      <c r="C112" s="278" t="s">
        <v>2871</v>
      </c>
      <c r="D112" s="278"/>
      <c r="E112" s="278"/>
      <c r="F112" s="297" t="s">
        <v>2830</v>
      </c>
      <c r="G112" s="278"/>
      <c r="H112" s="278" t="s">
        <v>2872</v>
      </c>
      <c r="I112" s="278" t="s">
        <v>2832</v>
      </c>
      <c r="J112" s="278">
        <v>120</v>
      </c>
      <c r="K112" s="289"/>
    </row>
    <row r="113" spans="2:11" ht="15" customHeight="1" x14ac:dyDescent="0.3">
      <c r="B113" s="298"/>
      <c r="C113" s="278" t="s">
        <v>40</v>
      </c>
      <c r="D113" s="278"/>
      <c r="E113" s="278"/>
      <c r="F113" s="297" t="s">
        <v>2830</v>
      </c>
      <c r="G113" s="278"/>
      <c r="H113" s="278" t="s">
        <v>2873</v>
      </c>
      <c r="I113" s="278" t="s">
        <v>2864</v>
      </c>
      <c r="J113" s="278"/>
      <c r="K113" s="289"/>
    </row>
    <row r="114" spans="2:11" ht="15" customHeight="1" x14ac:dyDescent="0.3">
      <c r="B114" s="298"/>
      <c r="C114" s="278" t="s">
        <v>50</v>
      </c>
      <c r="D114" s="278"/>
      <c r="E114" s="278"/>
      <c r="F114" s="297" t="s">
        <v>2830</v>
      </c>
      <c r="G114" s="278"/>
      <c r="H114" s="278" t="s">
        <v>2874</v>
      </c>
      <c r="I114" s="278" t="s">
        <v>2864</v>
      </c>
      <c r="J114" s="278"/>
      <c r="K114" s="289"/>
    </row>
    <row r="115" spans="2:11" ht="15" customHeight="1" x14ac:dyDescent="0.3">
      <c r="B115" s="298"/>
      <c r="C115" s="278" t="s">
        <v>59</v>
      </c>
      <c r="D115" s="278"/>
      <c r="E115" s="278"/>
      <c r="F115" s="297" t="s">
        <v>2830</v>
      </c>
      <c r="G115" s="278"/>
      <c r="H115" s="278" t="s">
        <v>2875</v>
      </c>
      <c r="I115" s="278" t="s">
        <v>2876</v>
      </c>
      <c r="J115" s="278"/>
      <c r="K115" s="289"/>
    </row>
    <row r="116" spans="2:11" ht="15" customHeight="1" x14ac:dyDescent="0.3">
      <c r="B116" s="301"/>
      <c r="C116" s="307"/>
      <c r="D116" s="307"/>
      <c r="E116" s="307"/>
      <c r="F116" s="307"/>
      <c r="G116" s="307"/>
      <c r="H116" s="307"/>
      <c r="I116" s="307"/>
      <c r="J116" s="307"/>
      <c r="K116" s="303"/>
    </row>
    <row r="117" spans="2:11" ht="18.75" customHeight="1" x14ac:dyDescent="0.3">
      <c r="B117" s="308"/>
      <c r="C117" s="274"/>
      <c r="D117" s="274"/>
      <c r="E117" s="274"/>
      <c r="F117" s="309"/>
      <c r="G117" s="274"/>
      <c r="H117" s="274"/>
      <c r="I117" s="274"/>
      <c r="J117" s="274"/>
      <c r="K117" s="308"/>
    </row>
    <row r="118" spans="2:11" ht="18.75" customHeight="1" x14ac:dyDescent="0.3">
      <c r="B118" s="284"/>
      <c r="C118" s="284"/>
      <c r="D118" s="284"/>
      <c r="E118" s="284"/>
      <c r="F118" s="284"/>
      <c r="G118" s="284"/>
      <c r="H118" s="284"/>
      <c r="I118" s="284"/>
      <c r="J118" s="284"/>
      <c r="K118" s="284"/>
    </row>
    <row r="119" spans="2:11" ht="7.5" customHeight="1" x14ac:dyDescent="0.3">
      <c r="B119" s="310"/>
      <c r="C119" s="311"/>
      <c r="D119" s="311"/>
      <c r="E119" s="311"/>
      <c r="F119" s="311"/>
      <c r="G119" s="311"/>
      <c r="H119" s="311"/>
      <c r="I119" s="311"/>
      <c r="J119" s="311"/>
      <c r="K119" s="312"/>
    </row>
    <row r="120" spans="2:11" ht="45" customHeight="1" x14ac:dyDescent="0.3">
      <c r="B120" s="313"/>
      <c r="C120" s="393" t="s">
        <v>2877</v>
      </c>
      <c r="D120" s="393"/>
      <c r="E120" s="393"/>
      <c r="F120" s="393"/>
      <c r="G120" s="393"/>
      <c r="H120" s="393"/>
      <c r="I120" s="393"/>
      <c r="J120" s="393"/>
      <c r="K120" s="314"/>
    </row>
    <row r="121" spans="2:11" ht="17.25" customHeight="1" x14ac:dyDescent="0.3">
      <c r="B121" s="315"/>
      <c r="C121" s="290" t="s">
        <v>2824</v>
      </c>
      <c r="D121" s="290"/>
      <c r="E121" s="290"/>
      <c r="F121" s="290" t="s">
        <v>2825</v>
      </c>
      <c r="G121" s="291"/>
      <c r="H121" s="290" t="s">
        <v>145</v>
      </c>
      <c r="I121" s="290" t="s">
        <v>59</v>
      </c>
      <c r="J121" s="290" t="s">
        <v>2826</v>
      </c>
      <c r="K121" s="316"/>
    </row>
    <row r="122" spans="2:11" ht="17.25" customHeight="1" x14ac:dyDescent="0.3">
      <c r="B122" s="315"/>
      <c r="C122" s="292" t="s">
        <v>2827</v>
      </c>
      <c r="D122" s="292"/>
      <c r="E122" s="292"/>
      <c r="F122" s="293" t="s">
        <v>2828</v>
      </c>
      <c r="G122" s="294"/>
      <c r="H122" s="292"/>
      <c r="I122" s="292"/>
      <c r="J122" s="292" t="s">
        <v>2829</v>
      </c>
      <c r="K122" s="316"/>
    </row>
    <row r="123" spans="2:11" ht="5.25" customHeight="1" x14ac:dyDescent="0.3">
      <c r="B123" s="317"/>
      <c r="C123" s="295"/>
      <c r="D123" s="295"/>
      <c r="E123" s="295"/>
      <c r="F123" s="295"/>
      <c r="G123" s="278"/>
      <c r="H123" s="295"/>
      <c r="I123" s="295"/>
      <c r="J123" s="295"/>
      <c r="K123" s="318"/>
    </row>
    <row r="124" spans="2:11" ht="15" customHeight="1" x14ac:dyDescent="0.3">
      <c r="B124" s="317"/>
      <c r="C124" s="278" t="s">
        <v>2833</v>
      </c>
      <c r="D124" s="295"/>
      <c r="E124" s="295"/>
      <c r="F124" s="297" t="s">
        <v>2830</v>
      </c>
      <c r="G124" s="278"/>
      <c r="H124" s="278" t="s">
        <v>2869</v>
      </c>
      <c r="I124" s="278" t="s">
        <v>2832</v>
      </c>
      <c r="J124" s="278">
        <v>120</v>
      </c>
      <c r="K124" s="319"/>
    </row>
    <row r="125" spans="2:11" ht="15" customHeight="1" x14ac:dyDescent="0.3">
      <c r="B125" s="317"/>
      <c r="C125" s="278" t="s">
        <v>2878</v>
      </c>
      <c r="D125" s="278"/>
      <c r="E125" s="278"/>
      <c r="F125" s="297" t="s">
        <v>2830</v>
      </c>
      <c r="G125" s="278"/>
      <c r="H125" s="278" t="s">
        <v>2879</v>
      </c>
      <c r="I125" s="278" t="s">
        <v>2832</v>
      </c>
      <c r="J125" s="278" t="s">
        <v>2880</v>
      </c>
      <c r="K125" s="319"/>
    </row>
    <row r="126" spans="2:11" ht="15" customHeight="1" x14ac:dyDescent="0.3">
      <c r="B126" s="317"/>
      <c r="C126" s="278" t="s">
        <v>2779</v>
      </c>
      <c r="D126" s="278"/>
      <c r="E126" s="278"/>
      <c r="F126" s="297" t="s">
        <v>2830</v>
      </c>
      <c r="G126" s="278"/>
      <c r="H126" s="278" t="s">
        <v>2881</v>
      </c>
      <c r="I126" s="278" t="s">
        <v>2832</v>
      </c>
      <c r="J126" s="278" t="s">
        <v>2880</v>
      </c>
      <c r="K126" s="319"/>
    </row>
    <row r="127" spans="2:11" ht="15" customHeight="1" x14ac:dyDescent="0.3">
      <c r="B127" s="317"/>
      <c r="C127" s="278" t="s">
        <v>2841</v>
      </c>
      <c r="D127" s="278"/>
      <c r="E127" s="278"/>
      <c r="F127" s="297" t="s">
        <v>2836</v>
      </c>
      <c r="G127" s="278"/>
      <c r="H127" s="278" t="s">
        <v>2842</v>
      </c>
      <c r="I127" s="278" t="s">
        <v>2832</v>
      </c>
      <c r="J127" s="278">
        <v>15</v>
      </c>
      <c r="K127" s="319"/>
    </row>
    <row r="128" spans="2:11" ht="15" customHeight="1" x14ac:dyDescent="0.3">
      <c r="B128" s="317"/>
      <c r="C128" s="299" t="s">
        <v>2843</v>
      </c>
      <c r="D128" s="299"/>
      <c r="E128" s="299"/>
      <c r="F128" s="300" t="s">
        <v>2836</v>
      </c>
      <c r="G128" s="299"/>
      <c r="H128" s="299" t="s">
        <v>2844</v>
      </c>
      <c r="I128" s="299" t="s">
        <v>2832</v>
      </c>
      <c r="J128" s="299">
        <v>15</v>
      </c>
      <c r="K128" s="319"/>
    </row>
    <row r="129" spans="2:11" ht="15" customHeight="1" x14ac:dyDescent="0.3">
      <c r="B129" s="317"/>
      <c r="C129" s="299" t="s">
        <v>2845</v>
      </c>
      <c r="D129" s="299"/>
      <c r="E129" s="299"/>
      <c r="F129" s="300" t="s">
        <v>2836</v>
      </c>
      <c r="G129" s="299"/>
      <c r="H129" s="299" t="s">
        <v>2846</v>
      </c>
      <c r="I129" s="299" t="s">
        <v>2832</v>
      </c>
      <c r="J129" s="299">
        <v>20</v>
      </c>
      <c r="K129" s="319"/>
    </row>
    <row r="130" spans="2:11" ht="15" customHeight="1" x14ac:dyDescent="0.3">
      <c r="B130" s="317"/>
      <c r="C130" s="299" t="s">
        <v>2847</v>
      </c>
      <c r="D130" s="299"/>
      <c r="E130" s="299"/>
      <c r="F130" s="300" t="s">
        <v>2836</v>
      </c>
      <c r="G130" s="299"/>
      <c r="H130" s="299" t="s">
        <v>2848</v>
      </c>
      <c r="I130" s="299" t="s">
        <v>2832</v>
      </c>
      <c r="J130" s="299">
        <v>20</v>
      </c>
      <c r="K130" s="319"/>
    </row>
    <row r="131" spans="2:11" ht="15" customHeight="1" x14ac:dyDescent="0.3">
      <c r="B131" s="317"/>
      <c r="C131" s="278" t="s">
        <v>2835</v>
      </c>
      <c r="D131" s="278"/>
      <c r="E131" s="278"/>
      <c r="F131" s="297" t="s">
        <v>2836</v>
      </c>
      <c r="G131" s="278"/>
      <c r="H131" s="278" t="s">
        <v>2869</v>
      </c>
      <c r="I131" s="278" t="s">
        <v>2832</v>
      </c>
      <c r="J131" s="278">
        <v>50</v>
      </c>
      <c r="K131" s="319"/>
    </row>
    <row r="132" spans="2:11" ht="15" customHeight="1" x14ac:dyDescent="0.3">
      <c r="B132" s="317"/>
      <c r="C132" s="278" t="s">
        <v>2849</v>
      </c>
      <c r="D132" s="278"/>
      <c r="E132" s="278"/>
      <c r="F132" s="297" t="s">
        <v>2836</v>
      </c>
      <c r="G132" s="278"/>
      <c r="H132" s="278" t="s">
        <v>2869</v>
      </c>
      <c r="I132" s="278" t="s">
        <v>2832</v>
      </c>
      <c r="J132" s="278">
        <v>50</v>
      </c>
      <c r="K132" s="319"/>
    </row>
    <row r="133" spans="2:11" ht="15" customHeight="1" x14ac:dyDescent="0.3">
      <c r="B133" s="317"/>
      <c r="C133" s="278" t="s">
        <v>2855</v>
      </c>
      <c r="D133" s="278"/>
      <c r="E133" s="278"/>
      <c r="F133" s="297" t="s">
        <v>2836</v>
      </c>
      <c r="G133" s="278"/>
      <c r="H133" s="278" t="s">
        <v>2869</v>
      </c>
      <c r="I133" s="278" t="s">
        <v>2832</v>
      </c>
      <c r="J133" s="278">
        <v>50</v>
      </c>
      <c r="K133" s="319"/>
    </row>
    <row r="134" spans="2:11" ht="15" customHeight="1" x14ac:dyDescent="0.3">
      <c r="B134" s="317"/>
      <c r="C134" s="278" t="s">
        <v>2857</v>
      </c>
      <c r="D134" s="278"/>
      <c r="E134" s="278"/>
      <c r="F134" s="297" t="s">
        <v>2836</v>
      </c>
      <c r="G134" s="278"/>
      <c r="H134" s="278" t="s">
        <v>2869</v>
      </c>
      <c r="I134" s="278" t="s">
        <v>2832</v>
      </c>
      <c r="J134" s="278">
        <v>50</v>
      </c>
      <c r="K134" s="319"/>
    </row>
    <row r="135" spans="2:11" ht="15" customHeight="1" x14ac:dyDescent="0.3">
      <c r="B135" s="317"/>
      <c r="C135" s="278" t="s">
        <v>150</v>
      </c>
      <c r="D135" s="278"/>
      <c r="E135" s="278"/>
      <c r="F135" s="297" t="s">
        <v>2836</v>
      </c>
      <c r="G135" s="278"/>
      <c r="H135" s="278" t="s">
        <v>2882</v>
      </c>
      <c r="I135" s="278" t="s">
        <v>2832</v>
      </c>
      <c r="J135" s="278">
        <v>255</v>
      </c>
      <c r="K135" s="319"/>
    </row>
    <row r="136" spans="2:11" ht="15" customHeight="1" x14ac:dyDescent="0.3">
      <c r="B136" s="317"/>
      <c r="C136" s="278" t="s">
        <v>2859</v>
      </c>
      <c r="D136" s="278"/>
      <c r="E136" s="278"/>
      <c r="F136" s="297" t="s">
        <v>2830</v>
      </c>
      <c r="G136" s="278"/>
      <c r="H136" s="278" t="s">
        <v>2883</v>
      </c>
      <c r="I136" s="278" t="s">
        <v>2861</v>
      </c>
      <c r="J136" s="278"/>
      <c r="K136" s="319"/>
    </row>
    <row r="137" spans="2:11" ht="15" customHeight="1" x14ac:dyDescent="0.3">
      <c r="B137" s="317"/>
      <c r="C137" s="278" t="s">
        <v>2862</v>
      </c>
      <c r="D137" s="278"/>
      <c r="E137" s="278"/>
      <c r="F137" s="297" t="s">
        <v>2830</v>
      </c>
      <c r="G137" s="278"/>
      <c r="H137" s="278" t="s">
        <v>2884</v>
      </c>
      <c r="I137" s="278" t="s">
        <v>2864</v>
      </c>
      <c r="J137" s="278"/>
      <c r="K137" s="319"/>
    </row>
    <row r="138" spans="2:11" ht="15" customHeight="1" x14ac:dyDescent="0.3">
      <c r="B138" s="317"/>
      <c r="C138" s="278" t="s">
        <v>2865</v>
      </c>
      <c r="D138" s="278"/>
      <c r="E138" s="278"/>
      <c r="F138" s="297" t="s">
        <v>2830</v>
      </c>
      <c r="G138" s="278"/>
      <c r="H138" s="278" t="s">
        <v>2865</v>
      </c>
      <c r="I138" s="278" t="s">
        <v>2864</v>
      </c>
      <c r="J138" s="278"/>
      <c r="K138" s="319"/>
    </row>
    <row r="139" spans="2:11" ht="15" customHeight="1" x14ac:dyDescent="0.3">
      <c r="B139" s="317"/>
      <c r="C139" s="278" t="s">
        <v>40</v>
      </c>
      <c r="D139" s="278"/>
      <c r="E139" s="278"/>
      <c r="F139" s="297" t="s">
        <v>2830</v>
      </c>
      <c r="G139" s="278"/>
      <c r="H139" s="278" t="s">
        <v>2885</v>
      </c>
      <c r="I139" s="278" t="s">
        <v>2864</v>
      </c>
      <c r="J139" s="278"/>
      <c r="K139" s="319"/>
    </row>
    <row r="140" spans="2:11" ht="15" customHeight="1" x14ac:dyDescent="0.3">
      <c r="B140" s="317"/>
      <c r="C140" s="278" t="s">
        <v>2886</v>
      </c>
      <c r="D140" s="278"/>
      <c r="E140" s="278"/>
      <c r="F140" s="297" t="s">
        <v>2830</v>
      </c>
      <c r="G140" s="278"/>
      <c r="H140" s="278" t="s">
        <v>2887</v>
      </c>
      <c r="I140" s="278" t="s">
        <v>2864</v>
      </c>
      <c r="J140" s="278"/>
      <c r="K140" s="319"/>
    </row>
    <row r="141" spans="2:11" ht="15" customHeight="1" x14ac:dyDescent="0.3">
      <c r="B141" s="320"/>
      <c r="C141" s="321"/>
      <c r="D141" s="321"/>
      <c r="E141" s="321"/>
      <c r="F141" s="321"/>
      <c r="G141" s="321"/>
      <c r="H141" s="321"/>
      <c r="I141" s="321"/>
      <c r="J141" s="321"/>
      <c r="K141" s="322"/>
    </row>
    <row r="142" spans="2:11" ht="18.75" customHeight="1" x14ac:dyDescent="0.3">
      <c r="B142" s="274"/>
      <c r="C142" s="274"/>
      <c r="D142" s="274"/>
      <c r="E142" s="274"/>
      <c r="F142" s="309"/>
      <c r="G142" s="274"/>
      <c r="H142" s="274"/>
      <c r="I142" s="274"/>
      <c r="J142" s="274"/>
      <c r="K142" s="274"/>
    </row>
    <row r="143" spans="2:11" ht="18.75" customHeight="1" x14ac:dyDescent="0.3">
      <c r="B143" s="284"/>
      <c r="C143" s="284"/>
      <c r="D143" s="284"/>
      <c r="E143" s="284"/>
      <c r="F143" s="284"/>
      <c r="G143" s="284"/>
      <c r="H143" s="284"/>
      <c r="I143" s="284"/>
      <c r="J143" s="284"/>
      <c r="K143" s="284"/>
    </row>
    <row r="144" spans="2:11" ht="7.5" customHeight="1" x14ac:dyDescent="0.3">
      <c r="B144" s="285"/>
      <c r="C144" s="286"/>
      <c r="D144" s="286"/>
      <c r="E144" s="286"/>
      <c r="F144" s="286"/>
      <c r="G144" s="286"/>
      <c r="H144" s="286"/>
      <c r="I144" s="286"/>
      <c r="J144" s="286"/>
      <c r="K144" s="287"/>
    </row>
    <row r="145" spans="2:11" ht="45" customHeight="1" x14ac:dyDescent="0.3">
      <c r="B145" s="288"/>
      <c r="C145" s="394" t="s">
        <v>2888</v>
      </c>
      <c r="D145" s="394"/>
      <c r="E145" s="394"/>
      <c r="F145" s="394"/>
      <c r="G145" s="394"/>
      <c r="H145" s="394"/>
      <c r="I145" s="394"/>
      <c r="J145" s="394"/>
      <c r="K145" s="289"/>
    </row>
    <row r="146" spans="2:11" ht="17.25" customHeight="1" x14ac:dyDescent="0.3">
      <c r="B146" s="288"/>
      <c r="C146" s="290" t="s">
        <v>2824</v>
      </c>
      <c r="D146" s="290"/>
      <c r="E146" s="290"/>
      <c r="F146" s="290" t="s">
        <v>2825</v>
      </c>
      <c r="G146" s="291"/>
      <c r="H146" s="290" t="s">
        <v>145</v>
      </c>
      <c r="I146" s="290" t="s">
        <v>59</v>
      </c>
      <c r="J146" s="290" t="s">
        <v>2826</v>
      </c>
      <c r="K146" s="289"/>
    </row>
    <row r="147" spans="2:11" ht="17.25" customHeight="1" x14ac:dyDescent="0.3">
      <c r="B147" s="288"/>
      <c r="C147" s="292" t="s">
        <v>2827</v>
      </c>
      <c r="D147" s="292"/>
      <c r="E147" s="292"/>
      <c r="F147" s="293" t="s">
        <v>2828</v>
      </c>
      <c r="G147" s="294"/>
      <c r="H147" s="292"/>
      <c r="I147" s="292"/>
      <c r="J147" s="292" t="s">
        <v>2829</v>
      </c>
      <c r="K147" s="289"/>
    </row>
    <row r="148" spans="2:11" ht="5.25" customHeight="1" x14ac:dyDescent="0.3">
      <c r="B148" s="298"/>
      <c r="C148" s="295"/>
      <c r="D148" s="295"/>
      <c r="E148" s="295"/>
      <c r="F148" s="295"/>
      <c r="G148" s="296"/>
      <c r="H148" s="295"/>
      <c r="I148" s="295"/>
      <c r="J148" s="295"/>
      <c r="K148" s="319"/>
    </row>
    <row r="149" spans="2:11" ht="15" customHeight="1" x14ac:dyDescent="0.3">
      <c r="B149" s="298"/>
      <c r="C149" s="323" t="s">
        <v>2833</v>
      </c>
      <c r="D149" s="278"/>
      <c r="E149" s="278"/>
      <c r="F149" s="324" t="s">
        <v>2830</v>
      </c>
      <c r="G149" s="278"/>
      <c r="H149" s="323" t="s">
        <v>2869</v>
      </c>
      <c r="I149" s="323" t="s">
        <v>2832</v>
      </c>
      <c r="J149" s="323">
        <v>120</v>
      </c>
      <c r="K149" s="319"/>
    </row>
    <row r="150" spans="2:11" ht="15" customHeight="1" x14ac:dyDescent="0.3">
      <c r="B150" s="298"/>
      <c r="C150" s="323" t="s">
        <v>2878</v>
      </c>
      <c r="D150" s="278"/>
      <c r="E150" s="278"/>
      <c r="F150" s="324" t="s">
        <v>2830</v>
      </c>
      <c r="G150" s="278"/>
      <c r="H150" s="323" t="s">
        <v>2889</v>
      </c>
      <c r="I150" s="323" t="s">
        <v>2832</v>
      </c>
      <c r="J150" s="323" t="s">
        <v>2880</v>
      </c>
      <c r="K150" s="319"/>
    </row>
    <row r="151" spans="2:11" ht="15" customHeight="1" x14ac:dyDescent="0.3">
      <c r="B151" s="298"/>
      <c r="C151" s="323" t="s">
        <v>2779</v>
      </c>
      <c r="D151" s="278"/>
      <c r="E151" s="278"/>
      <c r="F151" s="324" t="s">
        <v>2830</v>
      </c>
      <c r="G151" s="278"/>
      <c r="H151" s="323" t="s">
        <v>2890</v>
      </c>
      <c r="I151" s="323" t="s">
        <v>2832</v>
      </c>
      <c r="J151" s="323" t="s">
        <v>2880</v>
      </c>
      <c r="K151" s="319"/>
    </row>
    <row r="152" spans="2:11" ht="15" customHeight="1" x14ac:dyDescent="0.3">
      <c r="B152" s="298"/>
      <c r="C152" s="323" t="s">
        <v>2835</v>
      </c>
      <c r="D152" s="278"/>
      <c r="E152" s="278"/>
      <c r="F152" s="324" t="s">
        <v>2836</v>
      </c>
      <c r="G152" s="278"/>
      <c r="H152" s="323" t="s">
        <v>2869</v>
      </c>
      <c r="I152" s="323" t="s">
        <v>2832</v>
      </c>
      <c r="J152" s="323">
        <v>50</v>
      </c>
      <c r="K152" s="319"/>
    </row>
    <row r="153" spans="2:11" ht="15" customHeight="1" x14ac:dyDescent="0.3">
      <c r="B153" s="298"/>
      <c r="C153" s="323" t="s">
        <v>2838</v>
      </c>
      <c r="D153" s="278"/>
      <c r="E153" s="278"/>
      <c r="F153" s="324" t="s">
        <v>2830</v>
      </c>
      <c r="G153" s="278"/>
      <c r="H153" s="323" t="s">
        <v>2869</v>
      </c>
      <c r="I153" s="323" t="s">
        <v>2840</v>
      </c>
      <c r="J153" s="323"/>
      <c r="K153" s="319"/>
    </row>
    <row r="154" spans="2:11" ht="15" customHeight="1" x14ac:dyDescent="0.3">
      <c r="B154" s="298"/>
      <c r="C154" s="323" t="s">
        <v>2849</v>
      </c>
      <c r="D154" s="278"/>
      <c r="E154" s="278"/>
      <c r="F154" s="324" t="s">
        <v>2836</v>
      </c>
      <c r="G154" s="278"/>
      <c r="H154" s="323" t="s">
        <v>2869</v>
      </c>
      <c r="I154" s="323" t="s">
        <v>2832</v>
      </c>
      <c r="J154" s="323">
        <v>50</v>
      </c>
      <c r="K154" s="319"/>
    </row>
    <row r="155" spans="2:11" ht="15" customHeight="1" x14ac:dyDescent="0.3">
      <c r="B155" s="298"/>
      <c r="C155" s="323" t="s">
        <v>2857</v>
      </c>
      <c r="D155" s="278"/>
      <c r="E155" s="278"/>
      <c r="F155" s="324" t="s">
        <v>2836</v>
      </c>
      <c r="G155" s="278"/>
      <c r="H155" s="323" t="s">
        <v>2869</v>
      </c>
      <c r="I155" s="323" t="s">
        <v>2832</v>
      </c>
      <c r="J155" s="323">
        <v>50</v>
      </c>
      <c r="K155" s="319"/>
    </row>
    <row r="156" spans="2:11" ht="15" customHeight="1" x14ac:dyDescent="0.3">
      <c r="B156" s="298"/>
      <c r="C156" s="323" t="s">
        <v>2855</v>
      </c>
      <c r="D156" s="278"/>
      <c r="E156" s="278"/>
      <c r="F156" s="324" t="s">
        <v>2836</v>
      </c>
      <c r="G156" s="278"/>
      <c r="H156" s="323" t="s">
        <v>2869</v>
      </c>
      <c r="I156" s="323" t="s">
        <v>2832</v>
      </c>
      <c r="J156" s="323">
        <v>50</v>
      </c>
      <c r="K156" s="319"/>
    </row>
    <row r="157" spans="2:11" ht="15" customHeight="1" x14ac:dyDescent="0.3">
      <c r="B157" s="298"/>
      <c r="C157" s="323" t="s">
        <v>106</v>
      </c>
      <c r="D157" s="278"/>
      <c r="E157" s="278"/>
      <c r="F157" s="324" t="s">
        <v>2830</v>
      </c>
      <c r="G157" s="278"/>
      <c r="H157" s="323" t="s">
        <v>2891</v>
      </c>
      <c r="I157" s="323" t="s">
        <v>2832</v>
      </c>
      <c r="J157" s="323" t="s">
        <v>2892</v>
      </c>
      <c r="K157" s="319"/>
    </row>
    <row r="158" spans="2:11" ht="15" customHeight="1" x14ac:dyDescent="0.3">
      <c r="B158" s="298"/>
      <c r="C158" s="323" t="s">
        <v>2893</v>
      </c>
      <c r="D158" s="278"/>
      <c r="E158" s="278"/>
      <c r="F158" s="324" t="s">
        <v>2830</v>
      </c>
      <c r="G158" s="278"/>
      <c r="H158" s="323" t="s">
        <v>2894</v>
      </c>
      <c r="I158" s="323" t="s">
        <v>2864</v>
      </c>
      <c r="J158" s="323"/>
      <c r="K158" s="319"/>
    </row>
    <row r="159" spans="2:11" ht="15" customHeight="1" x14ac:dyDescent="0.3">
      <c r="B159" s="325"/>
      <c r="C159" s="307"/>
      <c r="D159" s="307"/>
      <c r="E159" s="307"/>
      <c r="F159" s="307"/>
      <c r="G159" s="307"/>
      <c r="H159" s="307"/>
      <c r="I159" s="307"/>
      <c r="J159" s="307"/>
      <c r="K159" s="326"/>
    </row>
    <row r="160" spans="2:11" ht="18.75" customHeight="1" x14ac:dyDescent="0.3">
      <c r="B160" s="274"/>
      <c r="C160" s="278"/>
      <c r="D160" s="278"/>
      <c r="E160" s="278"/>
      <c r="F160" s="297"/>
      <c r="G160" s="278"/>
      <c r="H160" s="278"/>
      <c r="I160" s="278"/>
      <c r="J160" s="278"/>
      <c r="K160" s="274"/>
    </row>
    <row r="161" spans="2:11" ht="18.75" customHeight="1" x14ac:dyDescent="0.3">
      <c r="B161" s="284"/>
      <c r="C161" s="284"/>
      <c r="D161" s="284"/>
      <c r="E161" s="284"/>
      <c r="F161" s="284"/>
      <c r="G161" s="284"/>
      <c r="H161" s="284"/>
      <c r="I161" s="284"/>
      <c r="J161" s="284"/>
      <c r="K161" s="284"/>
    </row>
    <row r="162" spans="2:11" ht="7.5" customHeight="1" x14ac:dyDescent="0.3">
      <c r="B162" s="266"/>
      <c r="C162" s="267"/>
      <c r="D162" s="267"/>
      <c r="E162" s="267"/>
      <c r="F162" s="267"/>
      <c r="G162" s="267"/>
      <c r="H162" s="267"/>
      <c r="I162" s="267"/>
      <c r="J162" s="267"/>
      <c r="K162" s="268"/>
    </row>
    <row r="163" spans="2:11" ht="45" customHeight="1" x14ac:dyDescent="0.3">
      <c r="B163" s="269"/>
      <c r="C163" s="393" t="s">
        <v>2895</v>
      </c>
      <c r="D163" s="393"/>
      <c r="E163" s="393"/>
      <c r="F163" s="393"/>
      <c r="G163" s="393"/>
      <c r="H163" s="393"/>
      <c r="I163" s="393"/>
      <c r="J163" s="393"/>
      <c r="K163" s="270"/>
    </row>
    <row r="164" spans="2:11" ht="17.25" customHeight="1" x14ac:dyDescent="0.3">
      <c r="B164" s="269"/>
      <c r="C164" s="290" t="s">
        <v>2824</v>
      </c>
      <c r="D164" s="290"/>
      <c r="E164" s="290"/>
      <c r="F164" s="290" t="s">
        <v>2825</v>
      </c>
      <c r="G164" s="327"/>
      <c r="H164" s="328" t="s">
        <v>145</v>
      </c>
      <c r="I164" s="328" t="s">
        <v>59</v>
      </c>
      <c r="J164" s="290" t="s">
        <v>2826</v>
      </c>
      <c r="K164" s="270"/>
    </row>
    <row r="165" spans="2:11" ht="17.25" customHeight="1" x14ac:dyDescent="0.3">
      <c r="B165" s="271"/>
      <c r="C165" s="292" t="s">
        <v>2827</v>
      </c>
      <c r="D165" s="292"/>
      <c r="E165" s="292"/>
      <c r="F165" s="293" t="s">
        <v>2828</v>
      </c>
      <c r="G165" s="329"/>
      <c r="H165" s="330"/>
      <c r="I165" s="330"/>
      <c r="J165" s="292" t="s">
        <v>2829</v>
      </c>
      <c r="K165" s="272"/>
    </row>
    <row r="166" spans="2:11" ht="5.25" customHeight="1" x14ac:dyDescent="0.3">
      <c r="B166" s="298"/>
      <c r="C166" s="295"/>
      <c r="D166" s="295"/>
      <c r="E166" s="295"/>
      <c r="F166" s="295"/>
      <c r="G166" s="296"/>
      <c r="H166" s="295"/>
      <c r="I166" s="295"/>
      <c r="J166" s="295"/>
      <c r="K166" s="319"/>
    </row>
    <row r="167" spans="2:11" ht="15" customHeight="1" x14ac:dyDescent="0.3">
      <c r="B167" s="298"/>
      <c r="C167" s="278" t="s">
        <v>2833</v>
      </c>
      <c r="D167" s="278"/>
      <c r="E167" s="278"/>
      <c r="F167" s="297" t="s">
        <v>2830</v>
      </c>
      <c r="G167" s="278"/>
      <c r="H167" s="278" t="s">
        <v>2869</v>
      </c>
      <c r="I167" s="278" t="s">
        <v>2832</v>
      </c>
      <c r="J167" s="278">
        <v>120</v>
      </c>
      <c r="K167" s="319"/>
    </row>
    <row r="168" spans="2:11" ht="15" customHeight="1" x14ac:dyDescent="0.3">
      <c r="B168" s="298"/>
      <c r="C168" s="278" t="s">
        <v>2878</v>
      </c>
      <c r="D168" s="278"/>
      <c r="E168" s="278"/>
      <c r="F168" s="297" t="s">
        <v>2830</v>
      </c>
      <c r="G168" s="278"/>
      <c r="H168" s="278" t="s">
        <v>2879</v>
      </c>
      <c r="I168" s="278" t="s">
        <v>2832</v>
      </c>
      <c r="J168" s="278" t="s">
        <v>2880</v>
      </c>
      <c r="K168" s="319"/>
    </row>
    <row r="169" spans="2:11" ht="15" customHeight="1" x14ac:dyDescent="0.3">
      <c r="B169" s="298"/>
      <c r="C169" s="278" t="s">
        <v>2779</v>
      </c>
      <c r="D169" s="278"/>
      <c r="E169" s="278"/>
      <c r="F169" s="297" t="s">
        <v>2830</v>
      </c>
      <c r="G169" s="278"/>
      <c r="H169" s="278" t="s">
        <v>2896</v>
      </c>
      <c r="I169" s="278" t="s">
        <v>2832</v>
      </c>
      <c r="J169" s="278" t="s">
        <v>2880</v>
      </c>
      <c r="K169" s="319"/>
    </row>
    <row r="170" spans="2:11" ht="15" customHeight="1" x14ac:dyDescent="0.3">
      <c r="B170" s="298"/>
      <c r="C170" s="278" t="s">
        <v>2835</v>
      </c>
      <c r="D170" s="278"/>
      <c r="E170" s="278"/>
      <c r="F170" s="297" t="s">
        <v>2836</v>
      </c>
      <c r="G170" s="278"/>
      <c r="H170" s="278" t="s">
        <v>2896</v>
      </c>
      <c r="I170" s="278" t="s">
        <v>2832</v>
      </c>
      <c r="J170" s="278">
        <v>50</v>
      </c>
      <c r="K170" s="319"/>
    </row>
    <row r="171" spans="2:11" ht="15" customHeight="1" x14ac:dyDescent="0.3">
      <c r="B171" s="298"/>
      <c r="C171" s="278" t="s">
        <v>2838</v>
      </c>
      <c r="D171" s="278"/>
      <c r="E171" s="278"/>
      <c r="F171" s="297" t="s">
        <v>2830</v>
      </c>
      <c r="G171" s="278"/>
      <c r="H171" s="278" t="s">
        <v>2896</v>
      </c>
      <c r="I171" s="278" t="s">
        <v>2840</v>
      </c>
      <c r="J171" s="278"/>
      <c r="K171" s="319"/>
    </row>
    <row r="172" spans="2:11" ht="15" customHeight="1" x14ac:dyDescent="0.3">
      <c r="B172" s="298"/>
      <c r="C172" s="278" t="s">
        <v>2849</v>
      </c>
      <c r="D172" s="278"/>
      <c r="E172" s="278"/>
      <c r="F172" s="297" t="s">
        <v>2836</v>
      </c>
      <c r="G172" s="278"/>
      <c r="H172" s="278" t="s">
        <v>2896</v>
      </c>
      <c r="I172" s="278" t="s">
        <v>2832</v>
      </c>
      <c r="J172" s="278">
        <v>50</v>
      </c>
      <c r="K172" s="319"/>
    </row>
    <row r="173" spans="2:11" ht="15" customHeight="1" x14ac:dyDescent="0.3">
      <c r="B173" s="298"/>
      <c r="C173" s="278" t="s">
        <v>2857</v>
      </c>
      <c r="D173" s="278"/>
      <c r="E173" s="278"/>
      <c r="F173" s="297" t="s">
        <v>2836</v>
      </c>
      <c r="G173" s="278"/>
      <c r="H173" s="278" t="s">
        <v>2896</v>
      </c>
      <c r="I173" s="278" t="s">
        <v>2832</v>
      </c>
      <c r="J173" s="278">
        <v>50</v>
      </c>
      <c r="K173" s="319"/>
    </row>
    <row r="174" spans="2:11" ht="15" customHeight="1" x14ac:dyDescent="0.3">
      <c r="B174" s="298"/>
      <c r="C174" s="278" t="s">
        <v>2855</v>
      </c>
      <c r="D174" s="278"/>
      <c r="E174" s="278"/>
      <c r="F174" s="297" t="s">
        <v>2836</v>
      </c>
      <c r="G174" s="278"/>
      <c r="H174" s="278" t="s">
        <v>2896</v>
      </c>
      <c r="I174" s="278" t="s">
        <v>2832</v>
      </c>
      <c r="J174" s="278">
        <v>50</v>
      </c>
      <c r="K174" s="319"/>
    </row>
    <row r="175" spans="2:11" ht="15" customHeight="1" x14ac:dyDescent="0.3">
      <c r="B175" s="298"/>
      <c r="C175" s="278" t="s">
        <v>144</v>
      </c>
      <c r="D175" s="278"/>
      <c r="E175" s="278"/>
      <c r="F175" s="297" t="s">
        <v>2830</v>
      </c>
      <c r="G175" s="278"/>
      <c r="H175" s="278" t="s">
        <v>2897</v>
      </c>
      <c r="I175" s="278" t="s">
        <v>2898</v>
      </c>
      <c r="J175" s="278"/>
      <c r="K175" s="319"/>
    </row>
    <row r="176" spans="2:11" ht="15" customHeight="1" x14ac:dyDescent="0.3">
      <c r="B176" s="298"/>
      <c r="C176" s="278" t="s">
        <v>59</v>
      </c>
      <c r="D176" s="278"/>
      <c r="E176" s="278"/>
      <c r="F176" s="297" t="s">
        <v>2830</v>
      </c>
      <c r="G176" s="278"/>
      <c r="H176" s="278" t="s">
        <v>2899</v>
      </c>
      <c r="I176" s="278" t="s">
        <v>2900</v>
      </c>
      <c r="J176" s="278">
        <v>1</v>
      </c>
      <c r="K176" s="319"/>
    </row>
    <row r="177" spans="2:11" ht="15" customHeight="1" x14ac:dyDescent="0.3">
      <c r="B177" s="298"/>
      <c r="C177" s="278" t="s">
        <v>55</v>
      </c>
      <c r="D177" s="278"/>
      <c r="E177" s="278"/>
      <c r="F177" s="297" t="s">
        <v>2830</v>
      </c>
      <c r="G177" s="278"/>
      <c r="H177" s="278" t="s">
        <v>2901</v>
      </c>
      <c r="I177" s="278" t="s">
        <v>2832</v>
      </c>
      <c r="J177" s="278">
        <v>20</v>
      </c>
      <c r="K177" s="319"/>
    </row>
    <row r="178" spans="2:11" ht="15" customHeight="1" x14ac:dyDescent="0.3">
      <c r="B178" s="298"/>
      <c r="C178" s="278" t="s">
        <v>145</v>
      </c>
      <c r="D178" s="278"/>
      <c r="E178" s="278"/>
      <c r="F178" s="297" t="s">
        <v>2830</v>
      </c>
      <c r="G178" s="278"/>
      <c r="H178" s="278" t="s">
        <v>2902</v>
      </c>
      <c r="I178" s="278" t="s">
        <v>2832</v>
      </c>
      <c r="J178" s="278">
        <v>255</v>
      </c>
      <c r="K178" s="319"/>
    </row>
    <row r="179" spans="2:11" ht="15" customHeight="1" x14ac:dyDescent="0.3">
      <c r="B179" s="298"/>
      <c r="C179" s="278" t="s">
        <v>146</v>
      </c>
      <c r="D179" s="278"/>
      <c r="E179" s="278"/>
      <c r="F179" s="297" t="s">
        <v>2830</v>
      </c>
      <c r="G179" s="278"/>
      <c r="H179" s="278" t="s">
        <v>2795</v>
      </c>
      <c r="I179" s="278" t="s">
        <v>2832</v>
      </c>
      <c r="J179" s="278">
        <v>10</v>
      </c>
      <c r="K179" s="319"/>
    </row>
    <row r="180" spans="2:11" ht="15" customHeight="1" x14ac:dyDescent="0.3">
      <c r="B180" s="298"/>
      <c r="C180" s="278" t="s">
        <v>147</v>
      </c>
      <c r="D180" s="278"/>
      <c r="E180" s="278"/>
      <c r="F180" s="297" t="s">
        <v>2830</v>
      </c>
      <c r="G180" s="278"/>
      <c r="H180" s="278" t="s">
        <v>2903</v>
      </c>
      <c r="I180" s="278" t="s">
        <v>2864</v>
      </c>
      <c r="J180" s="278"/>
      <c r="K180" s="319"/>
    </row>
    <row r="181" spans="2:11" ht="15" customHeight="1" x14ac:dyDescent="0.3">
      <c r="B181" s="298"/>
      <c r="C181" s="278" t="s">
        <v>2904</v>
      </c>
      <c r="D181" s="278"/>
      <c r="E181" s="278"/>
      <c r="F181" s="297" t="s">
        <v>2830</v>
      </c>
      <c r="G181" s="278"/>
      <c r="H181" s="278" t="s">
        <v>2905</v>
      </c>
      <c r="I181" s="278" t="s">
        <v>2864</v>
      </c>
      <c r="J181" s="278"/>
      <c r="K181" s="319"/>
    </row>
    <row r="182" spans="2:11" ht="15" customHeight="1" x14ac:dyDescent="0.3">
      <c r="B182" s="298"/>
      <c r="C182" s="278" t="s">
        <v>2893</v>
      </c>
      <c r="D182" s="278"/>
      <c r="E182" s="278"/>
      <c r="F182" s="297" t="s">
        <v>2830</v>
      </c>
      <c r="G182" s="278"/>
      <c r="H182" s="278" t="s">
        <v>2906</v>
      </c>
      <c r="I182" s="278" t="s">
        <v>2864</v>
      </c>
      <c r="J182" s="278"/>
      <c r="K182" s="319"/>
    </row>
    <row r="183" spans="2:11" ht="15" customHeight="1" x14ac:dyDescent="0.3">
      <c r="B183" s="298"/>
      <c r="C183" s="278" t="s">
        <v>149</v>
      </c>
      <c r="D183" s="278"/>
      <c r="E183" s="278"/>
      <c r="F183" s="297" t="s">
        <v>2836</v>
      </c>
      <c r="G183" s="278"/>
      <c r="H183" s="278" t="s">
        <v>2907</v>
      </c>
      <c r="I183" s="278" t="s">
        <v>2832</v>
      </c>
      <c r="J183" s="278">
        <v>50</v>
      </c>
      <c r="K183" s="319"/>
    </row>
    <row r="184" spans="2:11" ht="15" customHeight="1" x14ac:dyDescent="0.3">
      <c r="B184" s="298"/>
      <c r="C184" s="278" t="s">
        <v>2908</v>
      </c>
      <c r="D184" s="278"/>
      <c r="E184" s="278"/>
      <c r="F184" s="297" t="s">
        <v>2836</v>
      </c>
      <c r="G184" s="278"/>
      <c r="H184" s="278" t="s">
        <v>2909</v>
      </c>
      <c r="I184" s="278" t="s">
        <v>2910</v>
      </c>
      <c r="J184" s="278"/>
      <c r="K184" s="319"/>
    </row>
    <row r="185" spans="2:11" ht="15" customHeight="1" x14ac:dyDescent="0.3">
      <c r="B185" s="298"/>
      <c r="C185" s="278" t="s">
        <v>2911</v>
      </c>
      <c r="D185" s="278"/>
      <c r="E185" s="278"/>
      <c r="F185" s="297" t="s">
        <v>2836</v>
      </c>
      <c r="G185" s="278"/>
      <c r="H185" s="278" t="s">
        <v>2912</v>
      </c>
      <c r="I185" s="278" t="s">
        <v>2910</v>
      </c>
      <c r="J185" s="278"/>
      <c r="K185" s="319"/>
    </row>
    <row r="186" spans="2:11" ht="15" customHeight="1" x14ac:dyDescent="0.3">
      <c r="B186" s="298"/>
      <c r="C186" s="278" t="s">
        <v>2913</v>
      </c>
      <c r="D186" s="278"/>
      <c r="E186" s="278"/>
      <c r="F186" s="297" t="s">
        <v>2836</v>
      </c>
      <c r="G186" s="278"/>
      <c r="H186" s="278" t="s">
        <v>2914</v>
      </c>
      <c r="I186" s="278" t="s">
        <v>2910</v>
      </c>
      <c r="J186" s="278"/>
      <c r="K186" s="319"/>
    </row>
    <row r="187" spans="2:11" ht="15" customHeight="1" x14ac:dyDescent="0.3">
      <c r="B187" s="298"/>
      <c r="C187" s="331" t="s">
        <v>2915</v>
      </c>
      <c r="D187" s="278"/>
      <c r="E187" s="278"/>
      <c r="F187" s="297" t="s">
        <v>2836</v>
      </c>
      <c r="G187" s="278"/>
      <c r="H187" s="278" t="s">
        <v>2916</v>
      </c>
      <c r="I187" s="278" t="s">
        <v>2917</v>
      </c>
      <c r="J187" s="332" t="s">
        <v>2918</v>
      </c>
      <c r="K187" s="319"/>
    </row>
    <row r="188" spans="2:11" ht="15" customHeight="1" x14ac:dyDescent="0.3">
      <c r="B188" s="298"/>
      <c r="C188" s="283" t="s">
        <v>44</v>
      </c>
      <c r="D188" s="278"/>
      <c r="E188" s="278"/>
      <c r="F188" s="297" t="s">
        <v>2830</v>
      </c>
      <c r="G188" s="278"/>
      <c r="H188" s="274" t="s">
        <v>2919</v>
      </c>
      <c r="I188" s="278" t="s">
        <v>2920</v>
      </c>
      <c r="J188" s="278"/>
      <c r="K188" s="319"/>
    </row>
    <row r="189" spans="2:11" ht="15" customHeight="1" x14ac:dyDescent="0.3">
      <c r="B189" s="298"/>
      <c r="C189" s="283" t="s">
        <v>2921</v>
      </c>
      <c r="D189" s="278"/>
      <c r="E189" s="278"/>
      <c r="F189" s="297" t="s">
        <v>2830</v>
      </c>
      <c r="G189" s="278"/>
      <c r="H189" s="278" t="s">
        <v>2922</v>
      </c>
      <c r="I189" s="278" t="s">
        <v>2864</v>
      </c>
      <c r="J189" s="278"/>
      <c r="K189" s="319"/>
    </row>
    <row r="190" spans="2:11" ht="15" customHeight="1" x14ac:dyDescent="0.3">
      <c r="B190" s="298"/>
      <c r="C190" s="283" t="s">
        <v>2923</v>
      </c>
      <c r="D190" s="278"/>
      <c r="E190" s="278"/>
      <c r="F190" s="297" t="s">
        <v>2830</v>
      </c>
      <c r="G190" s="278"/>
      <c r="H190" s="278" t="s">
        <v>2924</v>
      </c>
      <c r="I190" s="278" t="s">
        <v>2864</v>
      </c>
      <c r="J190" s="278"/>
      <c r="K190" s="319"/>
    </row>
    <row r="191" spans="2:11" ht="15" customHeight="1" x14ac:dyDescent="0.3">
      <c r="B191" s="298"/>
      <c r="C191" s="283" t="s">
        <v>2925</v>
      </c>
      <c r="D191" s="278"/>
      <c r="E191" s="278"/>
      <c r="F191" s="297" t="s">
        <v>2836</v>
      </c>
      <c r="G191" s="278"/>
      <c r="H191" s="278" t="s">
        <v>2926</v>
      </c>
      <c r="I191" s="278" t="s">
        <v>2864</v>
      </c>
      <c r="J191" s="278"/>
      <c r="K191" s="319"/>
    </row>
    <row r="192" spans="2:11" ht="15" customHeight="1" x14ac:dyDescent="0.3">
      <c r="B192" s="325"/>
      <c r="C192" s="333"/>
      <c r="D192" s="307"/>
      <c r="E192" s="307"/>
      <c r="F192" s="307"/>
      <c r="G192" s="307"/>
      <c r="H192" s="307"/>
      <c r="I192" s="307"/>
      <c r="J192" s="307"/>
      <c r="K192" s="326"/>
    </row>
    <row r="193" spans="2:11" ht="18.75" customHeight="1" x14ac:dyDescent="0.3">
      <c r="B193" s="274"/>
      <c r="C193" s="278"/>
      <c r="D193" s="278"/>
      <c r="E193" s="278"/>
      <c r="F193" s="297"/>
      <c r="G193" s="278"/>
      <c r="H193" s="278"/>
      <c r="I193" s="278"/>
      <c r="J193" s="278"/>
      <c r="K193" s="274"/>
    </row>
    <row r="194" spans="2:11" ht="18.75" customHeight="1" x14ac:dyDescent="0.3">
      <c r="B194" s="274"/>
      <c r="C194" s="278"/>
      <c r="D194" s="278"/>
      <c r="E194" s="278"/>
      <c r="F194" s="297"/>
      <c r="G194" s="278"/>
      <c r="H194" s="278"/>
      <c r="I194" s="278"/>
      <c r="J194" s="278"/>
      <c r="K194" s="274"/>
    </row>
    <row r="195" spans="2:11" ht="18.75" customHeight="1" x14ac:dyDescent="0.3">
      <c r="B195" s="284"/>
      <c r="C195" s="284"/>
      <c r="D195" s="284"/>
      <c r="E195" s="284"/>
      <c r="F195" s="284"/>
      <c r="G195" s="284"/>
      <c r="H195" s="284"/>
      <c r="I195" s="284"/>
      <c r="J195" s="284"/>
      <c r="K195" s="284"/>
    </row>
    <row r="196" spans="2:11" x14ac:dyDescent="0.3">
      <c r="B196" s="266"/>
      <c r="C196" s="267"/>
      <c r="D196" s="267"/>
      <c r="E196" s="267"/>
      <c r="F196" s="267"/>
      <c r="G196" s="267"/>
      <c r="H196" s="267"/>
      <c r="I196" s="267"/>
      <c r="J196" s="267"/>
      <c r="K196" s="268"/>
    </row>
    <row r="197" spans="2:11" ht="22.2" x14ac:dyDescent="0.3">
      <c r="B197" s="269"/>
      <c r="C197" s="393" t="s">
        <v>2927</v>
      </c>
      <c r="D197" s="393"/>
      <c r="E197" s="393"/>
      <c r="F197" s="393"/>
      <c r="G197" s="393"/>
      <c r="H197" s="393"/>
      <c r="I197" s="393"/>
      <c r="J197" s="393"/>
      <c r="K197" s="270"/>
    </row>
    <row r="198" spans="2:11" ht="25.5" customHeight="1" x14ac:dyDescent="0.3">
      <c r="B198" s="269"/>
      <c r="C198" s="334" t="s">
        <v>2928</v>
      </c>
      <c r="D198" s="334"/>
      <c r="E198" s="334"/>
      <c r="F198" s="334" t="s">
        <v>2929</v>
      </c>
      <c r="G198" s="335"/>
      <c r="H198" s="392" t="s">
        <v>2930</v>
      </c>
      <c r="I198" s="392"/>
      <c r="J198" s="392"/>
      <c r="K198" s="270"/>
    </row>
    <row r="199" spans="2:11" ht="5.25" customHeight="1" x14ac:dyDescent="0.3">
      <c r="B199" s="298"/>
      <c r="C199" s="295"/>
      <c r="D199" s="295"/>
      <c r="E199" s="295"/>
      <c r="F199" s="295"/>
      <c r="G199" s="278"/>
      <c r="H199" s="295"/>
      <c r="I199" s="295"/>
      <c r="J199" s="295"/>
      <c r="K199" s="319"/>
    </row>
    <row r="200" spans="2:11" ht="15" customHeight="1" x14ac:dyDescent="0.3">
      <c r="B200" s="298"/>
      <c r="C200" s="278" t="s">
        <v>2920</v>
      </c>
      <c r="D200" s="278"/>
      <c r="E200" s="278"/>
      <c r="F200" s="297" t="s">
        <v>45</v>
      </c>
      <c r="G200" s="278"/>
      <c r="H200" s="390" t="s">
        <v>2931</v>
      </c>
      <c r="I200" s="390"/>
      <c r="J200" s="390"/>
      <c r="K200" s="319"/>
    </row>
    <row r="201" spans="2:11" ht="15" customHeight="1" x14ac:dyDescent="0.3">
      <c r="B201" s="298"/>
      <c r="C201" s="304"/>
      <c r="D201" s="278"/>
      <c r="E201" s="278"/>
      <c r="F201" s="297" t="s">
        <v>46</v>
      </c>
      <c r="G201" s="278"/>
      <c r="H201" s="390" t="s">
        <v>2932</v>
      </c>
      <c r="I201" s="390"/>
      <c r="J201" s="390"/>
      <c r="K201" s="319"/>
    </row>
    <row r="202" spans="2:11" ht="15" customHeight="1" x14ac:dyDescent="0.3">
      <c r="B202" s="298"/>
      <c r="C202" s="304"/>
      <c r="D202" s="278"/>
      <c r="E202" s="278"/>
      <c r="F202" s="297" t="s">
        <v>49</v>
      </c>
      <c r="G202" s="278"/>
      <c r="H202" s="390" t="s">
        <v>2933</v>
      </c>
      <c r="I202" s="390"/>
      <c r="J202" s="390"/>
      <c r="K202" s="319"/>
    </row>
    <row r="203" spans="2:11" ht="15" customHeight="1" x14ac:dyDescent="0.3">
      <c r="B203" s="298"/>
      <c r="C203" s="278"/>
      <c r="D203" s="278"/>
      <c r="E203" s="278"/>
      <c r="F203" s="297" t="s">
        <v>47</v>
      </c>
      <c r="G203" s="278"/>
      <c r="H203" s="390" t="s">
        <v>2934</v>
      </c>
      <c r="I203" s="390"/>
      <c r="J203" s="390"/>
      <c r="K203" s="319"/>
    </row>
    <row r="204" spans="2:11" ht="15" customHeight="1" x14ac:dyDescent="0.3">
      <c r="B204" s="298"/>
      <c r="C204" s="278"/>
      <c r="D204" s="278"/>
      <c r="E204" s="278"/>
      <c r="F204" s="297" t="s">
        <v>48</v>
      </c>
      <c r="G204" s="278"/>
      <c r="H204" s="390" t="s">
        <v>2935</v>
      </c>
      <c r="I204" s="390"/>
      <c r="J204" s="390"/>
      <c r="K204" s="319"/>
    </row>
    <row r="205" spans="2:11" ht="15" customHeight="1" x14ac:dyDescent="0.3">
      <c r="B205" s="298"/>
      <c r="C205" s="278"/>
      <c r="D205" s="278"/>
      <c r="E205" s="278"/>
      <c r="F205" s="297"/>
      <c r="G205" s="278"/>
      <c r="H205" s="278"/>
      <c r="I205" s="278"/>
      <c r="J205" s="278"/>
      <c r="K205" s="319"/>
    </row>
    <row r="206" spans="2:11" ht="15" customHeight="1" x14ac:dyDescent="0.3">
      <c r="B206" s="298"/>
      <c r="C206" s="278" t="s">
        <v>2876</v>
      </c>
      <c r="D206" s="278"/>
      <c r="E206" s="278"/>
      <c r="F206" s="297" t="s">
        <v>81</v>
      </c>
      <c r="G206" s="278"/>
      <c r="H206" s="390" t="s">
        <v>2936</v>
      </c>
      <c r="I206" s="390"/>
      <c r="J206" s="390"/>
      <c r="K206" s="319"/>
    </row>
    <row r="207" spans="2:11" ht="15" customHeight="1" x14ac:dyDescent="0.3">
      <c r="B207" s="298"/>
      <c r="C207" s="304"/>
      <c r="D207" s="278"/>
      <c r="E207" s="278"/>
      <c r="F207" s="297" t="s">
        <v>2776</v>
      </c>
      <c r="G207" s="278"/>
      <c r="H207" s="390" t="s">
        <v>2777</v>
      </c>
      <c r="I207" s="390"/>
      <c r="J207" s="390"/>
      <c r="K207" s="319"/>
    </row>
    <row r="208" spans="2:11" ht="15" customHeight="1" x14ac:dyDescent="0.3">
      <c r="B208" s="298"/>
      <c r="C208" s="278"/>
      <c r="D208" s="278"/>
      <c r="E208" s="278"/>
      <c r="F208" s="297" t="s">
        <v>2774</v>
      </c>
      <c r="G208" s="278"/>
      <c r="H208" s="390" t="s">
        <v>2937</v>
      </c>
      <c r="I208" s="390"/>
      <c r="J208" s="390"/>
      <c r="K208" s="319"/>
    </row>
    <row r="209" spans="2:11" ht="15" customHeight="1" x14ac:dyDescent="0.3">
      <c r="B209" s="336"/>
      <c r="C209" s="304"/>
      <c r="D209" s="304"/>
      <c r="E209" s="304"/>
      <c r="F209" s="297" t="s">
        <v>2731</v>
      </c>
      <c r="G209" s="283"/>
      <c r="H209" s="391" t="s">
        <v>2778</v>
      </c>
      <c r="I209" s="391"/>
      <c r="J209" s="391"/>
      <c r="K209" s="337"/>
    </row>
    <row r="210" spans="2:11" ht="15" customHeight="1" x14ac:dyDescent="0.3">
      <c r="B210" s="336"/>
      <c r="C210" s="304"/>
      <c r="D210" s="304"/>
      <c r="E210" s="304"/>
      <c r="F210" s="297" t="s">
        <v>2210</v>
      </c>
      <c r="G210" s="283"/>
      <c r="H210" s="391" t="s">
        <v>2938</v>
      </c>
      <c r="I210" s="391"/>
      <c r="J210" s="391"/>
      <c r="K210" s="337"/>
    </row>
    <row r="211" spans="2:11" ht="15" customHeight="1" x14ac:dyDescent="0.3">
      <c r="B211" s="336"/>
      <c r="C211" s="304"/>
      <c r="D211" s="304"/>
      <c r="E211" s="304"/>
      <c r="F211" s="338"/>
      <c r="G211" s="283"/>
      <c r="H211" s="339"/>
      <c r="I211" s="339"/>
      <c r="J211" s="339"/>
      <c r="K211" s="337"/>
    </row>
    <row r="212" spans="2:11" ht="15" customHeight="1" x14ac:dyDescent="0.3">
      <c r="B212" s="336"/>
      <c r="C212" s="278" t="s">
        <v>2900</v>
      </c>
      <c r="D212" s="304"/>
      <c r="E212" s="304"/>
      <c r="F212" s="297">
        <v>1</v>
      </c>
      <c r="G212" s="283"/>
      <c r="H212" s="391" t="s">
        <v>2939</v>
      </c>
      <c r="I212" s="391"/>
      <c r="J212" s="391"/>
      <c r="K212" s="337"/>
    </row>
    <row r="213" spans="2:11" ht="15" customHeight="1" x14ac:dyDescent="0.3">
      <c r="B213" s="336"/>
      <c r="C213" s="304"/>
      <c r="D213" s="304"/>
      <c r="E213" s="304"/>
      <c r="F213" s="297">
        <v>2</v>
      </c>
      <c r="G213" s="283"/>
      <c r="H213" s="391" t="s">
        <v>2940</v>
      </c>
      <c r="I213" s="391"/>
      <c r="J213" s="391"/>
      <c r="K213" s="337"/>
    </row>
    <row r="214" spans="2:11" ht="15" customHeight="1" x14ac:dyDescent="0.3">
      <c r="B214" s="336"/>
      <c r="C214" s="304"/>
      <c r="D214" s="304"/>
      <c r="E214" s="304"/>
      <c r="F214" s="297">
        <v>3</v>
      </c>
      <c r="G214" s="283"/>
      <c r="H214" s="391" t="s">
        <v>2941</v>
      </c>
      <c r="I214" s="391"/>
      <c r="J214" s="391"/>
      <c r="K214" s="337"/>
    </row>
    <row r="215" spans="2:11" ht="15" customHeight="1" x14ac:dyDescent="0.3">
      <c r="B215" s="336"/>
      <c r="C215" s="304"/>
      <c r="D215" s="304"/>
      <c r="E215" s="304"/>
      <c r="F215" s="297">
        <v>4</v>
      </c>
      <c r="G215" s="283"/>
      <c r="H215" s="391" t="s">
        <v>2942</v>
      </c>
      <c r="I215" s="391"/>
      <c r="J215" s="391"/>
      <c r="K215" s="337"/>
    </row>
    <row r="216" spans="2:11" ht="12.75" customHeight="1" x14ac:dyDescent="0.3">
      <c r="B216" s="340"/>
      <c r="C216" s="341"/>
      <c r="D216" s="341"/>
      <c r="E216" s="341"/>
      <c r="F216" s="341"/>
      <c r="G216" s="341"/>
      <c r="H216" s="341"/>
      <c r="I216" s="341"/>
      <c r="J216" s="341"/>
      <c r="K216" s="342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AzmC - Architektonická a ...</vt:lpstr>
      <vt:lpstr>BzmB - ZTI</vt:lpstr>
      <vt:lpstr>Cz - Vytápění</vt:lpstr>
      <vt:lpstr>EzmB - Elektočást - přenos</vt:lpstr>
      <vt:lpstr>FzmB - VRN + VON</vt:lpstr>
      <vt:lpstr>Pokyny pro vyplnění</vt:lpstr>
      <vt:lpstr>'AzmC - Architektonická a ...'!Názvy_tisku</vt:lpstr>
      <vt:lpstr>'BzmB - ZTI'!Názvy_tisku</vt:lpstr>
      <vt:lpstr>'Cz - Vytápění'!Názvy_tisku</vt:lpstr>
      <vt:lpstr>'EzmB - Elektočást - přenos'!Názvy_tisku</vt:lpstr>
      <vt:lpstr>'FzmB - VRN + VON'!Názvy_tisku</vt:lpstr>
      <vt:lpstr>'Rekapitulace stavby'!Názvy_tisku</vt:lpstr>
      <vt:lpstr>'AzmC - Architektonická a ...'!Oblast_tisku</vt:lpstr>
      <vt:lpstr>'BzmB - ZTI'!Oblast_tisku</vt:lpstr>
      <vt:lpstr>'Cz - Vytápění'!Oblast_tisku</vt:lpstr>
      <vt:lpstr>'EzmB - Elektočást - přenos'!Oblast_tisku</vt:lpstr>
      <vt:lpstr>'FzmB - VRN + VON'!Oblast_tisku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Petra Slavíková</cp:lastModifiedBy>
  <dcterms:created xsi:type="dcterms:W3CDTF">2018-06-20T10:24:08Z</dcterms:created>
  <dcterms:modified xsi:type="dcterms:W3CDTF">2018-07-25T12:04:26Z</dcterms:modified>
</cp:coreProperties>
</file>